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admin\Desktop\2023 год Учебные планы\1. ПРОФЕССИИ\28.01.28 Мастер отделочных работ\"/>
    </mc:Choice>
  </mc:AlternateContent>
  <xr:revisionPtr revIDLastSave="0" documentId="13_ncr:1_{29589D49-F3A1-40D3-90C5-E91A294B603A}" xr6:coauthVersionLast="45" xr6:coauthVersionMax="45" xr10:uidLastSave="{00000000-0000-0000-0000-000000000000}"/>
  <bookViews>
    <workbookView xWindow="225" yWindow="255" windowWidth="23550" windowHeight="8310" tabRatio="834" activeTab="1" xr2:uid="{00000000-000D-0000-FFFF-FFFF00000000}"/>
  </bookViews>
  <sheets>
    <sheet name="Лист1" sheetId="23" r:id="rId1"/>
    <sheet name="ШАБЛОН 2023" sheetId="22" r:id="rId2"/>
  </sheets>
  <definedNames>
    <definedName name="_xlnm.Print_Titles" localSheetId="1">'ШАБЛОН 2023'!#REF!</definedName>
    <definedName name="_xlnm.Print_Area" localSheetId="1">'ШАБЛОН 2023'!$A$4:$AW$83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74" i="22" l="1"/>
  <c r="S35" i="22" l="1"/>
  <c r="S60" i="22" l="1"/>
  <c r="P60" i="22" l="1"/>
  <c r="P54" i="22"/>
  <c r="P48" i="22"/>
  <c r="P49" i="22"/>
  <c r="P50" i="22"/>
  <c r="P47" i="22"/>
  <c r="P41" i="22"/>
  <c r="P42" i="22"/>
  <c r="P43" i="22"/>
  <c r="P44" i="22"/>
  <c r="P40" i="22"/>
  <c r="BI43" i="22"/>
  <c r="AI76" i="22" l="1"/>
  <c r="AD76" i="22"/>
  <c r="Y76" i="22"/>
  <c r="T76" i="22"/>
  <c r="AI75" i="22"/>
  <c r="AD75" i="22"/>
  <c r="Y75" i="22"/>
  <c r="T75" i="22"/>
  <c r="S62" i="22" l="1"/>
  <c r="S61" i="22"/>
  <c r="S56" i="22"/>
  <c r="S55" i="22"/>
  <c r="S58" i="22"/>
  <c r="S57" i="22"/>
  <c r="S54" i="22"/>
  <c r="S48" i="22"/>
  <c r="S49" i="22"/>
  <c r="S50" i="22"/>
  <c r="S47" i="22"/>
  <c r="S41" i="22"/>
  <c r="S42" i="22"/>
  <c r="S43" i="22"/>
  <c r="S44" i="22"/>
  <c r="S40" i="22"/>
  <c r="S53" i="22" l="1"/>
  <c r="S52" i="22" s="1"/>
  <c r="S46" i="22"/>
  <c r="S39" i="22"/>
  <c r="R59" i="22"/>
  <c r="R53" i="22"/>
  <c r="R39" i="22"/>
  <c r="R46" i="22"/>
  <c r="BH72" i="22"/>
  <c r="S38" i="22" l="1"/>
  <c r="R52" i="22"/>
  <c r="R38" i="22" s="1"/>
  <c r="BI31" i="22"/>
  <c r="BI19" i="22"/>
  <c r="BI34" i="22"/>
  <c r="BI17" i="22" l="1"/>
  <c r="J65" i="22"/>
  <c r="J66" i="22"/>
  <c r="J67" i="22"/>
  <c r="J68" i="22"/>
  <c r="J36" i="22"/>
  <c r="J37" i="22"/>
  <c r="P63" i="22"/>
  <c r="P59" i="22" s="1"/>
  <c r="P57" i="22"/>
  <c r="P53" i="22" s="1"/>
  <c r="P51" i="22"/>
  <c r="P46" i="22"/>
  <c r="P45" i="22"/>
  <c r="P39" i="22" s="1"/>
  <c r="P34" i="22"/>
  <c r="P31" i="22"/>
  <c r="P19" i="22"/>
  <c r="BH70" i="22"/>
  <c r="BH71" i="22"/>
  <c r="BH73" i="22"/>
  <c r="BH60" i="22"/>
  <c r="BH61" i="22"/>
  <c r="BH62" i="22"/>
  <c r="BH63" i="22"/>
  <c r="BH64" i="22"/>
  <c r="BH65" i="22"/>
  <c r="BH55" i="22"/>
  <c r="BH56" i="22"/>
  <c r="BH57" i="22"/>
  <c r="BH58" i="22"/>
  <c r="P52" i="22" l="1"/>
  <c r="P38" i="22" s="1"/>
  <c r="P18" i="22"/>
  <c r="P37" i="22" s="1"/>
  <c r="P65" i="22" l="1"/>
  <c r="P69" i="22"/>
  <c r="BH82" i="22" l="1"/>
  <c r="BH81" i="22"/>
  <c r="BH80" i="22"/>
  <c r="BH79" i="22"/>
  <c r="BH78" i="22"/>
  <c r="BH77" i="22"/>
  <c r="J73" i="22"/>
  <c r="J72" i="22"/>
  <c r="J71" i="22"/>
  <c r="D71" i="22"/>
  <c r="J70" i="22"/>
  <c r="Q64" i="22"/>
  <c r="O64" i="22"/>
  <c r="I64" i="22"/>
  <c r="K64" i="22" s="1"/>
  <c r="H64" i="22"/>
  <c r="I63" i="22"/>
  <c r="K63" i="22" s="1"/>
  <c r="H63" i="22"/>
  <c r="Q62" i="22"/>
  <c r="O62" i="22"/>
  <c r="N62" i="22"/>
  <c r="I62" i="22"/>
  <c r="H62" i="22"/>
  <c r="Q61" i="22"/>
  <c r="O61" i="22"/>
  <c r="N61" i="22"/>
  <c r="I61" i="22"/>
  <c r="H61" i="22"/>
  <c r="Q60" i="22"/>
  <c r="O60" i="22"/>
  <c r="I60" i="22"/>
  <c r="H60" i="22"/>
  <c r="BG59" i="22"/>
  <c r="BF59" i="22"/>
  <c r="BE59" i="22"/>
  <c r="BD59" i="22"/>
  <c r="BC59" i="22"/>
  <c r="BB59" i="22"/>
  <c r="BA59" i="22"/>
  <c r="AZ59" i="22"/>
  <c r="AY59" i="22"/>
  <c r="AX59" i="22"/>
  <c r="AW59" i="22"/>
  <c r="AV59" i="22"/>
  <c r="AU59" i="22"/>
  <c r="AT59" i="22"/>
  <c r="AS59" i="22"/>
  <c r="AR59" i="22"/>
  <c r="AQ59" i="22"/>
  <c r="AP59" i="22"/>
  <c r="AO59" i="22"/>
  <c r="AN59" i="22"/>
  <c r="AM59" i="22"/>
  <c r="AL59" i="22"/>
  <c r="AK59" i="22"/>
  <c r="AJ59" i="22"/>
  <c r="AI59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M59" i="22"/>
  <c r="L59" i="22"/>
  <c r="G59" i="22"/>
  <c r="D59" i="22"/>
  <c r="Q58" i="22"/>
  <c r="O58" i="22"/>
  <c r="I58" i="22"/>
  <c r="K58" i="22" s="1"/>
  <c r="H58" i="22"/>
  <c r="I57" i="22"/>
  <c r="K57" i="22" s="1"/>
  <c r="H57" i="22"/>
  <c r="Q56" i="22"/>
  <c r="O56" i="22"/>
  <c r="N56" i="22"/>
  <c r="I56" i="22"/>
  <c r="H56" i="22"/>
  <c r="Q55" i="22"/>
  <c r="O55" i="22"/>
  <c r="N55" i="22"/>
  <c r="I55" i="22"/>
  <c r="H55" i="22"/>
  <c r="BH54" i="22"/>
  <c r="Q54" i="22"/>
  <c r="O54" i="22"/>
  <c r="I54" i="22"/>
  <c r="H54" i="22"/>
  <c r="BG53" i="22"/>
  <c r="BF53" i="22"/>
  <c r="BE53" i="22"/>
  <c r="BD53" i="22"/>
  <c r="BC53" i="22"/>
  <c r="BB53" i="22"/>
  <c r="BA53" i="22"/>
  <c r="AZ53" i="22"/>
  <c r="AY53" i="22"/>
  <c r="AX53" i="22"/>
  <c r="AW53" i="22"/>
  <c r="AV53" i="22"/>
  <c r="AU53" i="22"/>
  <c r="AT53" i="22"/>
  <c r="AS53" i="22"/>
  <c r="AR53" i="22"/>
  <c r="AQ53" i="22"/>
  <c r="AP53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M53" i="22"/>
  <c r="L53" i="22"/>
  <c r="G53" i="22"/>
  <c r="D53" i="22"/>
  <c r="I51" i="22"/>
  <c r="K51" i="22" s="1"/>
  <c r="H51" i="22"/>
  <c r="BH50" i="22"/>
  <c r="Q50" i="22"/>
  <c r="O50" i="22"/>
  <c r="I50" i="22"/>
  <c r="H50" i="22"/>
  <c r="BH49" i="22"/>
  <c r="Q49" i="22"/>
  <c r="O49" i="22"/>
  <c r="I49" i="22"/>
  <c r="K49" i="22" s="1"/>
  <c r="H49" i="22"/>
  <c r="BH48" i="22"/>
  <c r="Q48" i="22"/>
  <c r="O48" i="22"/>
  <c r="I48" i="22"/>
  <c r="H48" i="22"/>
  <c r="BH47" i="22"/>
  <c r="Q47" i="22"/>
  <c r="O47" i="22"/>
  <c r="I47" i="22"/>
  <c r="K47" i="22" s="1"/>
  <c r="H47" i="22"/>
  <c r="BG46" i="22"/>
  <c r="BF46" i="22"/>
  <c r="BE46" i="22"/>
  <c r="BD46" i="22"/>
  <c r="BC46" i="22"/>
  <c r="BB46" i="22"/>
  <c r="BA46" i="22"/>
  <c r="AZ46" i="22"/>
  <c r="AY46" i="22"/>
  <c r="AX46" i="22"/>
  <c r="AW46" i="22"/>
  <c r="AV46" i="22"/>
  <c r="AU46" i="22"/>
  <c r="AT46" i="22"/>
  <c r="AS46" i="22"/>
  <c r="AR46" i="22"/>
  <c r="AQ46" i="22"/>
  <c r="AP46" i="22"/>
  <c r="AO46" i="22"/>
  <c r="AN46" i="22"/>
  <c r="AM46" i="22"/>
  <c r="AL46" i="22"/>
  <c r="AK46" i="22"/>
  <c r="AJ46" i="22"/>
  <c r="AI46" i="22"/>
  <c r="AH46" i="22"/>
  <c r="AG46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N46" i="22"/>
  <c r="M46" i="22"/>
  <c r="L46" i="22"/>
  <c r="G46" i="22"/>
  <c r="D46" i="22"/>
  <c r="I45" i="22"/>
  <c r="K45" i="22" s="1"/>
  <c r="H45" i="22"/>
  <c r="BH44" i="22"/>
  <c r="Q44" i="22"/>
  <c r="O44" i="22"/>
  <c r="I44" i="22"/>
  <c r="K44" i="22" s="1"/>
  <c r="H44" i="22"/>
  <c r="BH43" i="22"/>
  <c r="Q43" i="22"/>
  <c r="O43" i="22"/>
  <c r="I43" i="22"/>
  <c r="K43" i="22" s="1"/>
  <c r="H43" i="22"/>
  <c r="BH42" i="22"/>
  <c r="Q42" i="22"/>
  <c r="O42" i="22"/>
  <c r="I42" i="22"/>
  <c r="K42" i="22" s="1"/>
  <c r="H42" i="22"/>
  <c r="BH41" i="22"/>
  <c r="Q41" i="22"/>
  <c r="O41" i="22"/>
  <c r="I41" i="22"/>
  <c r="K41" i="22" s="1"/>
  <c r="H41" i="22"/>
  <c r="BH40" i="22"/>
  <c r="Q40" i="22"/>
  <c r="O40" i="22"/>
  <c r="I40" i="22"/>
  <c r="K40" i="22" s="1"/>
  <c r="H40" i="22"/>
  <c r="BG39" i="22"/>
  <c r="BF39" i="22"/>
  <c r="BE39" i="22"/>
  <c r="BD39" i="22"/>
  <c r="BC39" i="22"/>
  <c r="BB39" i="22"/>
  <c r="BA39" i="22"/>
  <c r="AZ39" i="22"/>
  <c r="AY39" i="22"/>
  <c r="AX39" i="22"/>
  <c r="AW39" i="22"/>
  <c r="AV39" i="22"/>
  <c r="AU39" i="22"/>
  <c r="AT39" i="22"/>
  <c r="AS39" i="22"/>
  <c r="AR39" i="22"/>
  <c r="AQ39" i="22"/>
  <c r="AP39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N39" i="22"/>
  <c r="M39" i="22"/>
  <c r="L39" i="22"/>
  <c r="G39" i="22"/>
  <c r="D39" i="22"/>
  <c r="BH37" i="22"/>
  <c r="S37" i="22"/>
  <c r="BH36" i="22"/>
  <c r="S36" i="22"/>
  <c r="BH35" i="22"/>
  <c r="S34" i="22"/>
  <c r="Q35" i="22"/>
  <c r="Q34" i="22" s="1"/>
  <c r="O35" i="22"/>
  <c r="O34" i="22" s="1"/>
  <c r="I35" i="22"/>
  <c r="H35" i="22"/>
  <c r="BG34" i="22"/>
  <c r="BF34" i="22"/>
  <c r="BE34" i="22"/>
  <c r="BD34" i="22"/>
  <c r="BC34" i="22"/>
  <c r="BB34" i="22"/>
  <c r="BA34" i="22"/>
  <c r="AZ34" i="22"/>
  <c r="AY34" i="22"/>
  <c r="AX34" i="22"/>
  <c r="AW34" i="22"/>
  <c r="AV34" i="22"/>
  <c r="AU34" i="22"/>
  <c r="AT34" i="22"/>
  <c r="AS34" i="22"/>
  <c r="AR34" i="22"/>
  <c r="AQ34" i="22"/>
  <c r="AP34" i="22"/>
  <c r="AO34" i="22"/>
  <c r="AN34" i="22"/>
  <c r="AM34" i="22"/>
  <c r="AL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R34" i="22"/>
  <c r="N34" i="22"/>
  <c r="M34" i="22"/>
  <c r="L34" i="22"/>
  <c r="I34" i="22"/>
  <c r="G34" i="22"/>
  <c r="E34" i="22"/>
  <c r="D34" i="22"/>
  <c r="BH33" i="22"/>
  <c r="S33" i="22"/>
  <c r="Q33" i="22"/>
  <c r="O33" i="22"/>
  <c r="I33" i="22"/>
  <c r="BJ33" i="22" s="1"/>
  <c r="BL33" i="22" s="1"/>
  <c r="H33" i="22"/>
  <c r="BH32" i="22"/>
  <c r="S32" i="22"/>
  <c r="Q32" i="22"/>
  <c r="O32" i="22"/>
  <c r="I32" i="22"/>
  <c r="H32" i="22"/>
  <c r="BG31" i="22"/>
  <c r="BF31" i="22"/>
  <c r="BE31" i="22"/>
  <c r="BD31" i="22"/>
  <c r="BC31" i="22"/>
  <c r="BB31" i="22"/>
  <c r="BA31" i="22"/>
  <c r="AZ31" i="22"/>
  <c r="AY31" i="22"/>
  <c r="AX31" i="22"/>
  <c r="AW31" i="22"/>
  <c r="AV31" i="22"/>
  <c r="AU31" i="22"/>
  <c r="AT31" i="22"/>
  <c r="AS31" i="22"/>
  <c r="AR31" i="22"/>
  <c r="AQ31" i="22"/>
  <c r="AP31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R31" i="22"/>
  <c r="N31" i="22"/>
  <c r="M31" i="22"/>
  <c r="L31" i="22"/>
  <c r="G31" i="22"/>
  <c r="E31" i="22"/>
  <c r="D31" i="22"/>
  <c r="BH30" i="22"/>
  <c r="S30" i="22"/>
  <c r="Q30" i="22"/>
  <c r="O30" i="22"/>
  <c r="I30" i="22"/>
  <c r="H30" i="22"/>
  <c r="BH29" i="22"/>
  <c r="S29" i="22"/>
  <c r="Q29" i="22"/>
  <c r="O29" i="22"/>
  <c r="I29" i="22"/>
  <c r="BJ29" i="22" s="1"/>
  <c r="BL29" i="22" s="1"/>
  <c r="H29" i="22"/>
  <c r="BH28" i="22"/>
  <c r="S28" i="22"/>
  <c r="Q28" i="22"/>
  <c r="O28" i="22"/>
  <c r="I28" i="22"/>
  <c r="H28" i="22"/>
  <c r="BH27" i="22"/>
  <c r="S27" i="22"/>
  <c r="Q27" i="22"/>
  <c r="O27" i="22"/>
  <c r="I27" i="22"/>
  <c r="BJ27" i="22" s="1"/>
  <c r="BL27" i="22" s="1"/>
  <c r="H27" i="22"/>
  <c r="BH26" i="22"/>
  <c r="S26" i="22"/>
  <c r="Q26" i="22"/>
  <c r="O26" i="22"/>
  <c r="I26" i="22"/>
  <c r="H26" i="22"/>
  <c r="BH25" i="22"/>
  <c r="S25" i="22"/>
  <c r="Q25" i="22"/>
  <c r="O25" i="22"/>
  <c r="I25" i="22"/>
  <c r="BJ25" i="22" s="1"/>
  <c r="BL25" i="22" s="1"/>
  <c r="H25" i="22"/>
  <c r="BH24" i="22"/>
  <c r="S24" i="22"/>
  <c r="Q24" i="22"/>
  <c r="O24" i="22"/>
  <c r="I24" i="22"/>
  <c r="H24" i="22"/>
  <c r="BH23" i="22"/>
  <c r="S23" i="22"/>
  <c r="Q23" i="22"/>
  <c r="O23" i="22"/>
  <c r="I23" i="22"/>
  <c r="BJ23" i="22" s="1"/>
  <c r="BL23" i="22" s="1"/>
  <c r="H23" i="22"/>
  <c r="BH22" i="22"/>
  <c r="S22" i="22"/>
  <c r="Q22" i="22"/>
  <c r="O22" i="22"/>
  <c r="I22" i="22"/>
  <c r="H22" i="22"/>
  <c r="BH21" i="22"/>
  <c r="S21" i="22"/>
  <c r="Q21" i="22"/>
  <c r="O21" i="22"/>
  <c r="I21" i="22"/>
  <c r="BJ21" i="22" s="1"/>
  <c r="BL21" i="22" s="1"/>
  <c r="H21" i="22"/>
  <c r="BH20" i="22"/>
  <c r="S20" i="22"/>
  <c r="Q20" i="22"/>
  <c r="O20" i="22"/>
  <c r="I20" i="22"/>
  <c r="H20" i="22"/>
  <c r="BG19" i="22"/>
  <c r="BF19" i="22"/>
  <c r="BE19" i="22"/>
  <c r="BD19" i="22"/>
  <c r="BC19" i="22"/>
  <c r="BB19" i="22"/>
  <c r="BA19" i="22"/>
  <c r="AZ19" i="22"/>
  <c r="AY19" i="22"/>
  <c r="AX19" i="22"/>
  <c r="AW19" i="22"/>
  <c r="AV19" i="22"/>
  <c r="AU19" i="22"/>
  <c r="AT19" i="22"/>
  <c r="AS19" i="22"/>
  <c r="AR19" i="22"/>
  <c r="AQ19" i="22"/>
  <c r="AP19" i="22"/>
  <c r="AO19" i="22"/>
  <c r="AN19" i="22"/>
  <c r="AM19" i="22"/>
  <c r="AL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R19" i="22"/>
  <c r="N19" i="22"/>
  <c r="M19" i="22"/>
  <c r="L19" i="22"/>
  <c r="G19" i="22"/>
  <c r="E19" i="22"/>
  <c r="D19" i="22"/>
  <c r="BC14" i="22"/>
  <c r="AX14" i="22"/>
  <c r="AN14" i="22"/>
  <c r="AI14" i="22"/>
  <c r="AD14" i="22"/>
  <c r="Y14" i="22"/>
  <c r="T14" i="22"/>
  <c r="BH13" i="22"/>
  <c r="BH12" i="22"/>
  <c r="BH11" i="22"/>
  <c r="AM52" i="22" l="1"/>
  <c r="F64" i="22"/>
  <c r="E64" i="22" s="1"/>
  <c r="BJ35" i="22"/>
  <c r="F35" i="22"/>
  <c r="G52" i="22"/>
  <c r="M52" i="22"/>
  <c r="M38" i="22" s="1"/>
  <c r="U52" i="22"/>
  <c r="W52" i="22"/>
  <c r="W38" i="22" s="1"/>
  <c r="Y52" i="22"/>
  <c r="AA52" i="22"/>
  <c r="AA38" i="22" s="1"/>
  <c r="AC52" i="22"/>
  <c r="AE52" i="22"/>
  <c r="AE38" i="22" s="1"/>
  <c r="AG52" i="22"/>
  <c r="AG38" i="22" s="1"/>
  <c r="AI52" i="22"/>
  <c r="AI38" i="22" s="1"/>
  <c r="AK52" i="22"/>
  <c r="AK38" i="22" s="1"/>
  <c r="AM38" i="22"/>
  <c r="D52" i="22"/>
  <c r="D38" i="22" s="1"/>
  <c r="L52" i="22"/>
  <c r="L38" i="22" s="1"/>
  <c r="T52" i="22"/>
  <c r="T38" i="22" s="1"/>
  <c r="V52" i="22"/>
  <c r="V38" i="22" s="1"/>
  <c r="X52" i="22"/>
  <c r="Z52" i="22"/>
  <c r="Z38" i="22" s="1"/>
  <c r="AB52" i="22"/>
  <c r="AB38" i="22" s="1"/>
  <c r="AD52" i="22"/>
  <c r="AD38" i="22" s="1"/>
  <c r="AF52" i="22"/>
  <c r="AF38" i="22" s="1"/>
  <c r="AH52" i="22"/>
  <c r="AH38" i="22" s="1"/>
  <c r="AJ52" i="22"/>
  <c r="AJ38" i="22" s="1"/>
  <c r="AL52" i="22"/>
  <c r="AL38" i="22" s="1"/>
  <c r="H53" i="22"/>
  <c r="U38" i="22"/>
  <c r="Y38" i="22"/>
  <c r="AC38" i="22"/>
  <c r="H59" i="22"/>
  <c r="F20" i="22"/>
  <c r="I53" i="22"/>
  <c r="I59" i="22"/>
  <c r="K54" i="22"/>
  <c r="J54" i="22" s="1"/>
  <c r="K60" i="22"/>
  <c r="J60" i="22" s="1"/>
  <c r="Q63" i="22"/>
  <c r="Q59" i="22" s="1"/>
  <c r="D18" i="22"/>
  <c r="G18" i="22"/>
  <c r="M18" i="22"/>
  <c r="U18" i="22"/>
  <c r="Y18" i="22"/>
  <c r="AA18" i="22"/>
  <c r="AC18" i="22"/>
  <c r="AE18" i="22"/>
  <c r="AG18" i="22"/>
  <c r="AI18" i="22"/>
  <c r="AK18" i="22"/>
  <c r="AM18" i="22"/>
  <c r="AO18" i="22"/>
  <c r="AQ18" i="22"/>
  <c r="AS18" i="22"/>
  <c r="AU18" i="22"/>
  <c r="AW18" i="22"/>
  <c r="AY18" i="22"/>
  <c r="BA18" i="22"/>
  <c r="BC18" i="22"/>
  <c r="BE18" i="22"/>
  <c r="BG18" i="22"/>
  <c r="W18" i="22"/>
  <c r="K20" i="22"/>
  <c r="J20" i="22" s="1"/>
  <c r="BJ20" i="22"/>
  <c r="K22" i="22"/>
  <c r="J22" i="22" s="1"/>
  <c r="BJ22" i="22"/>
  <c r="BL22" i="22" s="1"/>
  <c r="K24" i="22"/>
  <c r="J24" i="22" s="1"/>
  <c r="BJ24" i="22"/>
  <c r="BL24" i="22" s="1"/>
  <c r="K26" i="22"/>
  <c r="J26" i="22" s="1"/>
  <c r="BJ26" i="22"/>
  <c r="BL26" i="22" s="1"/>
  <c r="K28" i="22"/>
  <c r="J28" i="22" s="1"/>
  <c r="BJ28" i="22"/>
  <c r="BL28" i="22" s="1"/>
  <c r="K30" i="22"/>
  <c r="J30" i="22" s="1"/>
  <c r="BJ30" i="22"/>
  <c r="BL30" i="22" s="1"/>
  <c r="K32" i="22"/>
  <c r="J32" i="22" s="1"/>
  <c r="BJ32" i="22"/>
  <c r="BL32" i="22" s="1"/>
  <c r="BL35" i="22"/>
  <c r="BJ34" i="22"/>
  <c r="J40" i="22"/>
  <c r="J42" i="22"/>
  <c r="J45" i="22"/>
  <c r="J41" i="22"/>
  <c r="J43" i="22"/>
  <c r="J44" i="22"/>
  <c r="J47" i="22"/>
  <c r="J51" i="22"/>
  <c r="J57" i="22"/>
  <c r="J58" i="22"/>
  <c r="J63" i="22"/>
  <c r="J64" i="22"/>
  <c r="L18" i="22"/>
  <c r="BD18" i="22"/>
  <c r="T18" i="22"/>
  <c r="V18" i="22"/>
  <c r="X18" i="22"/>
  <c r="Z18" i="22"/>
  <c r="AB18" i="22"/>
  <c r="AD18" i="22"/>
  <c r="AF18" i="22"/>
  <c r="AH18" i="22"/>
  <c r="AJ18" i="22"/>
  <c r="AL18" i="22"/>
  <c r="AN18" i="22"/>
  <c r="AP18" i="22"/>
  <c r="AR18" i="22"/>
  <c r="AT18" i="22"/>
  <c r="AV18" i="22"/>
  <c r="AX18" i="22"/>
  <c r="AZ18" i="22"/>
  <c r="BB18" i="22"/>
  <c r="BF18" i="22"/>
  <c r="O31" i="22"/>
  <c r="N53" i="22"/>
  <c r="AO52" i="22"/>
  <c r="AO38" i="22" s="1"/>
  <c r="AQ52" i="22"/>
  <c r="AQ38" i="22" s="1"/>
  <c r="AS52" i="22"/>
  <c r="AS38" i="22" s="1"/>
  <c r="AU52" i="22"/>
  <c r="AU38" i="22" s="1"/>
  <c r="AW52" i="22"/>
  <c r="AW38" i="22" s="1"/>
  <c r="AY52" i="22"/>
  <c r="AY38" i="22" s="1"/>
  <c r="BA52" i="22"/>
  <c r="BA38" i="22" s="1"/>
  <c r="BC52" i="22"/>
  <c r="BC38" i="22" s="1"/>
  <c r="BE52" i="22"/>
  <c r="BE38" i="22" s="1"/>
  <c r="BG52" i="22"/>
  <c r="BG38" i="22" s="1"/>
  <c r="BH59" i="22"/>
  <c r="F62" i="22"/>
  <c r="E62" i="22" s="1"/>
  <c r="F40" i="22"/>
  <c r="E40" i="22" s="1"/>
  <c r="S19" i="22"/>
  <c r="F43" i="22"/>
  <c r="E43" i="22" s="1"/>
  <c r="O46" i="22"/>
  <c r="Q46" i="22"/>
  <c r="N59" i="22"/>
  <c r="E18" i="22"/>
  <c r="N18" i="22"/>
  <c r="R18" i="22"/>
  <c r="I39" i="22"/>
  <c r="BH39" i="22"/>
  <c r="I46" i="22"/>
  <c r="BH75" i="22"/>
  <c r="F26" i="22"/>
  <c r="BI12" i="22"/>
  <c r="BM12" i="22" s="1"/>
  <c r="H19" i="22"/>
  <c r="BH19" i="22"/>
  <c r="Q19" i="22"/>
  <c r="F30" i="22"/>
  <c r="I31" i="22"/>
  <c r="BH31" i="22"/>
  <c r="F32" i="22"/>
  <c r="S31" i="22"/>
  <c r="Q31" i="22"/>
  <c r="H34" i="22"/>
  <c r="BH34" i="22"/>
  <c r="F34" i="22"/>
  <c r="O45" i="22"/>
  <c r="O39" i="22" s="1"/>
  <c r="F41" i="22"/>
  <c r="E41" i="22" s="1"/>
  <c r="H46" i="22"/>
  <c r="Q57" i="22"/>
  <c r="Q53" i="22" s="1"/>
  <c r="F58" i="22"/>
  <c r="E58" i="22" s="1"/>
  <c r="O63" i="22"/>
  <c r="O59" i="22" s="1"/>
  <c r="K62" i="22"/>
  <c r="G38" i="22"/>
  <c r="F42" i="22"/>
  <c r="E42" i="22" s="1"/>
  <c r="AR52" i="22"/>
  <c r="AR38" i="22" s="1"/>
  <c r="AT52" i="22"/>
  <c r="AT38" i="22" s="1"/>
  <c r="AV52" i="22"/>
  <c r="AV38" i="22" s="1"/>
  <c r="AX52" i="22"/>
  <c r="AX38" i="22" s="1"/>
  <c r="AZ52" i="22"/>
  <c r="AZ38" i="22" s="1"/>
  <c r="BB52" i="22"/>
  <c r="BB38" i="22" s="1"/>
  <c r="BD52" i="22"/>
  <c r="BD38" i="22" s="1"/>
  <c r="BF52" i="22"/>
  <c r="BF38" i="22" s="1"/>
  <c r="X38" i="22"/>
  <c r="AN52" i="22"/>
  <c r="AN38" i="22" s="1"/>
  <c r="AP52" i="22"/>
  <c r="AP38" i="22" s="1"/>
  <c r="BH76" i="22"/>
  <c r="O19" i="22"/>
  <c r="F22" i="22"/>
  <c r="F28" i="22"/>
  <c r="Q45" i="22"/>
  <c r="F44" i="22"/>
  <c r="E44" i="22" s="1"/>
  <c r="Q51" i="22"/>
  <c r="O57" i="22"/>
  <c r="O53" i="22" s="1"/>
  <c r="K39" i="22"/>
  <c r="J39" i="22" s="1"/>
  <c r="K21" i="22"/>
  <c r="J21" i="22" s="1"/>
  <c r="K23" i="22"/>
  <c r="J23" i="22" s="1"/>
  <c r="F24" i="22"/>
  <c r="K25" i="22"/>
  <c r="J25" i="22" s="1"/>
  <c r="K27" i="22"/>
  <c r="J27" i="22" s="1"/>
  <c r="K29" i="22"/>
  <c r="J29" i="22" s="1"/>
  <c r="K33" i="22"/>
  <c r="J33" i="22" s="1"/>
  <c r="K35" i="22"/>
  <c r="J35" i="22" s="1"/>
  <c r="BH14" i="22"/>
  <c r="I19" i="22"/>
  <c r="F21" i="22"/>
  <c r="F23" i="22"/>
  <c r="F25" i="22"/>
  <c r="F27" i="22"/>
  <c r="F29" i="22"/>
  <c r="H31" i="22"/>
  <c r="F33" i="22"/>
  <c r="H39" i="22"/>
  <c r="BH46" i="22"/>
  <c r="F47" i="22"/>
  <c r="E47" i="22" s="1"/>
  <c r="F48" i="22"/>
  <c r="E48" i="22" s="1"/>
  <c r="K48" i="22"/>
  <c r="F49" i="22"/>
  <c r="E49" i="22" s="1"/>
  <c r="J49" i="22"/>
  <c r="F50" i="22"/>
  <c r="E50" i="22" s="1"/>
  <c r="K50" i="22"/>
  <c r="BH53" i="22"/>
  <c r="F54" i="22"/>
  <c r="F55" i="22"/>
  <c r="E55" i="22" s="1"/>
  <c r="F56" i="22"/>
  <c r="E56" i="22" s="1"/>
  <c r="F60" i="22"/>
  <c r="E60" i="22" s="1"/>
  <c r="E59" i="22" s="1"/>
  <c r="F61" i="22"/>
  <c r="E61" i="22" s="1"/>
  <c r="K61" i="22"/>
  <c r="O51" i="22"/>
  <c r="K55" i="22"/>
  <c r="K56" i="22"/>
  <c r="AK15" i="22" l="1"/>
  <c r="E46" i="22"/>
  <c r="O52" i="22"/>
  <c r="Q52" i="22"/>
  <c r="I52" i="22"/>
  <c r="I38" i="22" s="1"/>
  <c r="N52" i="22"/>
  <c r="N38" i="22" s="1"/>
  <c r="H52" i="22"/>
  <c r="H38" i="22" s="1"/>
  <c r="O18" i="22"/>
  <c r="O37" i="22" s="1"/>
  <c r="O38" i="22"/>
  <c r="E39" i="22"/>
  <c r="AM65" i="22"/>
  <c r="AJ15" i="22"/>
  <c r="F45" i="22"/>
  <c r="F39" i="22" s="1"/>
  <c r="G69" i="22"/>
  <c r="AA15" i="22"/>
  <c r="X15" i="22"/>
  <c r="AL65" i="22"/>
  <c r="V15" i="22"/>
  <c r="M69" i="22"/>
  <c r="AG15" i="22"/>
  <c r="AC65" i="22"/>
  <c r="Y15" i="22"/>
  <c r="Q18" i="22"/>
  <c r="Q37" i="22" s="1"/>
  <c r="F57" i="22"/>
  <c r="E57" i="22" s="1"/>
  <c r="BJ31" i="22"/>
  <c r="AM15" i="22"/>
  <c r="AI15" i="22"/>
  <c r="AI66" i="22"/>
  <c r="AI74" i="22" s="1"/>
  <c r="W15" i="22"/>
  <c r="W65" i="22"/>
  <c r="F31" i="22"/>
  <c r="I18" i="22"/>
  <c r="U15" i="22"/>
  <c r="L69" i="22"/>
  <c r="BH18" i="22"/>
  <c r="AE15" i="22"/>
  <c r="AE68" i="22"/>
  <c r="F51" i="22"/>
  <c r="E51" i="22" s="1"/>
  <c r="Q39" i="22"/>
  <c r="AF15" i="22"/>
  <c r="AB65" i="22"/>
  <c r="X65" i="22"/>
  <c r="T66" i="22"/>
  <c r="BJ19" i="22"/>
  <c r="BL20" i="22"/>
  <c r="J55" i="22"/>
  <c r="J62" i="22"/>
  <c r="J56" i="22"/>
  <c r="J61" i="22"/>
  <c r="H18" i="22"/>
  <c r="K31" i="22"/>
  <c r="J31" i="22" s="1"/>
  <c r="S18" i="22"/>
  <c r="AB15" i="22"/>
  <c r="T15" i="22"/>
  <c r="BH52" i="22"/>
  <c r="F63" i="22"/>
  <c r="E63" i="22" s="1"/>
  <c r="AJ68" i="22"/>
  <c r="K59" i="22"/>
  <c r="J59" i="22" s="1"/>
  <c r="AH65" i="22"/>
  <c r="AH15" i="22"/>
  <c r="AD66" i="22"/>
  <c r="AD74" i="22" s="1"/>
  <c r="AD15" i="22"/>
  <c r="Z15" i="22"/>
  <c r="Z68" i="22"/>
  <c r="AC15" i="22"/>
  <c r="F19" i="22"/>
  <c r="AL15" i="22"/>
  <c r="E54" i="22"/>
  <c r="E53" i="22" s="1"/>
  <c r="J50" i="22"/>
  <c r="J48" i="22"/>
  <c r="K46" i="22"/>
  <c r="J46" i="22" s="1"/>
  <c r="K34" i="22"/>
  <c r="J34" i="22" s="1"/>
  <c r="K53" i="22"/>
  <c r="BH38" i="22"/>
  <c r="AG65" i="22"/>
  <c r="Y66" i="22"/>
  <c r="U68" i="22"/>
  <c r="K19" i="22"/>
  <c r="T74" i="22" l="1"/>
  <c r="F66" i="22"/>
  <c r="K52" i="22"/>
  <c r="E52" i="22"/>
  <c r="H69" i="22"/>
  <c r="F68" i="22" s="1"/>
  <c r="O65" i="22"/>
  <c r="F65" i="22" s="1"/>
  <c r="Q38" i="22"/>
  <c r="Q65" i="22" s="1"/>
  <c r="J53" i="22"/>
  <c r="N69" i="22"/>
  <c r="F67" i="22" s="1"/>
  <c r="E45" i="22"/>
  <c r="AX69" i="22"/>
  <c r="F46" i="22"/>
  <c r="F18" i="22"/>
  <c r="BC69" i="22"/>
  <c r="O69" i="22"/>
  <c r="AD69" i="22"/>
  <c r="F53" i="22"/>
  <c r="AI69" i="22"/>
  <c r="AI16" i="22"/>
  <c r="AD16" i="22"/>
  <c r="T16" i="22"/>
  <c r="I69" i="22"/>
  <c r="AN69" i="22"/>
  <c r="J19" i="22"/>
  <c r="K18" i="22"/>
  <c r="J18" i="22" s="1"/>
  <c r="F59" i="22"/>
  <c r="BH68" i="22"/>
  <c r="BH66" i="22"/>
  <c r="BH15" i="22"/>
  <c r="AS69" i="22"/>
  <c r="AN16" i="22"/>
  <c r="Y16" i="22"/>
  <c r="T69" i="22"/>
  <c r="Y69" i="22"/>
  <c r="BH74" i="22"/>
  <c r="F52" i="22" l="1"/>
  <c r="F38" i="22" s="1"/>
  <c r="E38" i="22"/>
  <c r="Q69" i="22"/>
  <c r="K38" i="22"/>
  <c r="J52" i="22"/>
  <c r="BH69" i="22"/>
  <c r="BH16" i="22"/>
  <c r="E15" i="22" l="1"/>
  <c r="E16" i="22" s="1"/>
  <c r="F69" i="22"/>
  <c r="F71" i="22" s="1"/>
  <c r="K69" i="22"/>
  <c r="J69" i="22" s="1"/>
  <c r="J38" i="22"/>
</calcChain>
</file>

<file path=xl/sharedStrings.xml><?xml version="1.0" encoding="utf-8"?>
<sst xmlns="http://schemas.openxmlformats.org/spreadsheetml/2006/main" count="307" uniqueCount="209">
  <si>
    <t>Раздел 5. Структура образовательной программы</t>
  </si>
  <si>
    <t>5.1.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</si>
  <si>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</si>
  <si>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</si>
  <si>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</si>
  <si>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</si>
  <si>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</si>
  <si>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учебной нагрузки по курсам и семестрам (час. в семестр)</t>
  </si>
  <si>
    <t>Экзамены</t>
  </si>
  <si>
    <t>самостоятельная учебная работа</t>
  </si>
  <si>
    <t>I курс</t>
  </si>
  <si>
    <t>II курс</t>
  </si>
  <si>
    <t>III курс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</si>
  <si>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</si>
  <si>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</si>
  <si>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</si>
  <si>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</si>
  <si>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</si>
  <si>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</si>
  <si>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</si>
  <si>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</si>
  <si>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Обязательная часть</t>
  </si>
  <si>
    <t>лаб. и практ. занятий</t>
  </si>
  <si>
    <t>курсовых работ (проектов)</t>
  </si>
  <si>
    <t>Баланс по станд.</t>
  </si>
  <si>
    <t>Запланировано по уч. плану</t>
  </si>
  <si>
    <t>Остаток</t>
  </si>
  <si>
    <t>ПА</t>
  </si>
  <si>
    <t>О.00</t>
  </si>
  <si>
    <t>Общеобразовательный  цикл</t>
  </si>
  <si>
    <t>ОУДб.00</t>
  </si>
  <si>
    <t>ОУДб.01</t>
  </si>
  <si>
    <t xml:space="preserve">Русский язык </t>
  </si>
  <si>
    <t>ОУДб.02</t>
  </si>
  <si>
    <t>Литература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</si>
  <si>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</si>
  <si>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</si>
  <si>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</si>
  <si>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</si>
  <si>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</si>
  <si>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</si>
  <si>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</si>
  <si>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</si>
  <si>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</si>
  <si>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</si>
  <si>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</si>
  <si>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</si>
  <si>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</si>
  <si>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ДЗ</t>
  </si>
  <si>
    <t>ОУДб.10</t>
  </si>
  <si>
    <t>География</t>
  </si>
  <si>
    <t>ОУДб.11</t>
  </si>
  <si>
    <t>ОУДп.00</t>
  </si>
  <si>
    <t>ОУДп.13</t>
  </si>
  <si>
    <t>Физика</t>
  </si>
  <si>
    <t>УД.00</t>
  </si>
  <si>
    <t>-, ДЗ</t>
  </si>
  <si>
    <t>Индивидуальный проект</t>
  </si>
  <si>
    <t>Всего часов обучения по учебным циклам ППССЗ</t>
  </si>
  <si>
    <t>Иностранный язык в профессиональной деятельности</t>
  </si>
  <si>
    <t>Э</t>
  </si>
  <si>
    <t>ОП.00</t>
  </si>
  <si>
    <t>Общепрофессиональный цикл</t>
  </si>
  <si>
    <t>ОП.01</t>
  </si>
  <si>
    <t>ОП.02</t>
  </si>
  <si>
    <t>-, Э</t>
  </si>
  <si>
    <t>ОП.03</t>
  </si>
  <si>
    <t>ОП.04</t>
  </si>
  <si>
    <t>Безопасность жизнедеятельности</t>
  </si>
  <si>
    <t>П.00</t>
  </si>
  <si>
    <t xml:space="preserve">Профессиональный цикл </t>
  </si>
  <si>
    <t>ПМ.01</t>
  </si>
  <si>
    <t>МДК.01.01</t>
  </si>
  <si>
    <t>УП.01</t>
  </si>
  <si>
    <t>Учебная практика</t>
  </si>
  <si>
    <t>ПП.01</t>
  </si>
  <si>
    <t>ПМ.01.Э</t>
  </si>
  <si>
    <t>Экзамен по модулю</t>
  </si>
  <si>
    <t>ПМ. 02</t>
  </si>
  <si>
    <t>МДК.02.01</t>
  </si>
  <si>
    <t>УП.02</t>
  </si>
  <si>
    <t>ПП.02</t>
  </si>
  <si>
    <t>ПМ.02.Э</t>
  </si>
  <si>
    <t xml:space="preserve"> -, ДЗ</t>
  </si>
  <si>
    <t>Промежуточная аттестация и консультации</t>
  </si>
  <si>
    <t>Всего</t>
  </si>
  <si>
    <t>ГИА.00</t>
  </si>
  <si>
    <t>Итого:</t>
  </si>
  <si>
    <t>1 нед.</t>
  </si>
  <si>
    <t>Демонстрационный экзамен</t>
  </si>
  <si>
    <t>Государственная итоговая аттестация</t>
  </si>
  <si>
    <t>ВСЕГО</t>
  </si>
  <si>
    <t>Дисциплин и МДК</t>
  </si>
  <si>
    <t>учебной практики</t>
  </si>
  <si>
    <t>производственной практики</t>
  </si>
  <si>
    <t>консультации</t>
  </si>
  <si>
    <t>Самостоятельная работа</t>
  </si>
  <si>
    <t>17 нед.</t>
  </si>
  <si>
    <t>теория</t>
  </si>
  <si>
    <t>практика</t>
  </si>
  <si>
    <t>в т.ч. в форме практической подготовки</t>
  </si>
  <si>
    <t xml:space="preserve">Производственная практика </t>
  </si>
  <si>
    <t>ПРОВЕРКА "всего учебных занятий</t>
  </si>
  <si>
    <t>теоретич. недель</t>
  </si>
  <si>
    <t xml:space="preserve"> З, ДЗ</t>
  </si>
  <si>
    <r>
      <t>в т. ч.</t>
    </r>
    <r>
      <rPr>
        <b/>
        <sz val="12"/>
        <rFont val="Times New Roman"/>
        <family val="1"/>
        <charset val="204"/>
      </rPr>
      <t xml:space="preserve"> по учебным дисциплинам и МДК</t>
    </r>
  </si>
  <si>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  <charset val="204"/>
      </rPr>
      <t xml:space="preserve"> экзаменов</t>
    </r>
  </si>
  <si>
    <t>ПА всего</t>
  </si>
  <si>
    <t>теоретическое обучение</t>
  </si>
  <si>
    <t>Всего учебных занятий</t>
  </si>
  <si>
    <t>Промежуточная аттестация по циклу</t>
  </si>
  <si>
    <t>Промежуточная аттестация по МДК</t>
  </si>
  <si>
    <t>ФГОС</t>
  </si>
  <si>
    <t>СГ.00</t>
  </si>
  <si>
    <t xml:space="preserve">Социально-гуманитарный цикл </t>
  </si>
  <si>
    <t>СГ.01</t>
  </si>
  <si>
    <t>СГ.02</t>
  </si>
  <si>
    <t>СГ.03</t>
  </si>
  <si>
    <t>СГ.04</t>
  </si>
  <si>
    <t>СГ.05</t>
  </si>
  <si>
    <t>История России</t>
  </si>
  <si>
    <t>Основы бережливого производства</t>
  </si>
  <si>
    <t>ГИА</t>
  </si>
  <si>
    <t>1476 ФГОС</t>
  </si>
  <si>
    <t>дисцип. (модули)</t>
  </si>
  <si>
    <t>вариатив</t>
  </si>
  <si>
    <t>СОО</t>
  </si>
  <si>
    <t>З</t>
  </si>
  <si>
    <t xml:space="preserve">условные знаки </t>
  </si>
  <si>
    <t>форм промежуточной аттестации:</t>
  </si>
  <si>
    <t>ИТОГО</t>
  </si>
  <si>
    <t>Информатика</t>
  </si>
  <si>
    <t>Обществознание</t>
  </si>
  <si>
    <t>ОУДп.12</t>
  </si>
  <si>
    <t>Основы проектно-исследовательской деятельности (Индивидуальный проект)</t>
  </si>
  <si>
    <t>зачетов (без Физической культуры)</t>
  </si>
  <si>
    <t>Э, ДЗ</t>
  </si>
  <si>
    <t>часы ИРПО С ПА</t>
  </si>
  <si>
    <t>проверка аудиторных часов БЕЗ ПА</t>
  </si>
  <si>
    <t>Обязательная аудиторная</t>
  </si>
  <si>
    <t xml:space="preserve">Практика учебная и производственная </t>
  </si>
  <si>
    <t>24 нед.</t>
  </si>
  <si>
    <t>(14 т + 3 п)</t>
  </si>
  <si>
    <t>Учебные занятия</t>
  </si>
  <si>
    <t>УП и ПП</t>
  </si>
  <si>
    <t>Вариативная часть</t>
  </si>
  <si>
    <t>(8 т + 9 п + 1 ПА)</t>
  </si>
  <si>
    <t>IV курс</t>
  </si>
  <si>
    <t>в т.ч.</t>
  </si>
  <si>
    <t>какие кДЗ объединены (2 кДЗ)</t>
  </si>
  <si>
    <t>!!! 11 ДЗ</t>
  </si>
  <si>
    <t>8 сем.</t>
  </si>
  <si>
    <t>7 сем.</t>
  </si>
  <si>
    <t>Всего самостоятельной работы (без ПА)</t>
  </si>
  <si>
    <t>Всего практики учебной и производственной</t>
  </si>
  <si>
    <t>Эм</t>
  </si>
  <si>
    <t>этот столбец для проверки. После работы - скрыть/удалить</t>
  </si>
  <si>
    <t>УП</t>
  </si>
  <si>
    <r>
      <t>(</t>
    </r>
    <r>
      <rPr>
        <b/>
        <sz val="12"/>
        <color rgb="FFFF0000"/>
        <rFont val="Times New Roman"/>
        <family val="1"/>
        <charset val="204"/>
      </rPr>
      <t>17</t>
    </r>
    <r>
      <rPr>
        <b/>
        <sz val="12"/>
        <rFont val="Times New Roman"/>
        <family val="1"/>
        <charset val="204"/>
      </rPr>
      <t xml:space="preserve"> т + 0 ПА)</t>
    </r>
  </si>
  <si>
    <t xml:space="preserve">Математика </t>
  </si>
  <si>
    <r>
      <t>(</t>
    </r>
    <r>
      <rPr>
        <b/>
        <sz val="12"/>
        <color rgb="FFFF0000"/>
        <rFont val="Times New Roman"/>
        <family val="1"/>
        <charset val="204"/>
      </rPr>
      <t>21</t>
    </r>
    <r>
      <rPr>
        <b/>
        <sz val="12"/>
        <rFont val="Times New Roman"/>
        <family val="1"/>
        <charset val="204"/>
      </rPr>
      <t xml:space="preserve"> т + 1п + 2 ПА)</t>
    </r>
  </si>
  <si>
    <t>специальность 08.01.28 Мастер отделочных строительных и декоративных работ</t>
  </si>
  <si>
    <t>Основы строительного черчения</t>
  </si>
  <si>
    <t>Основы строительного материаловедения</t>
  </si>
  <si>
    <t>Строительные машины и средства малой механизации</t>
  </si>
  <si>
    <t>Основы бизнеса, коммуникаций и финансовой грамотности</t>
  </si>
  <si>
    <t>Выполнение штукатурных и декоративных работ</t>
  </si>
  <si>
    <t>Технология штукатурных и декоративных работ</t>
  </si>
  <si>
    <t xml:space="preserve"> -, Э</t>
  </si>
  <si>
    <t>ДЗ, Э, -, Э</t>
  </si>
  <si>
    <t>Технология работ по возведении и отделки каркасно-обшивных конструкций</t>
  </si>
  <si>
    <t xml:space="preserve">Государственная итоговая аттестация проводится в форме демонстрационного экзамена </t>
  </si>
  <si>
    <t>З, ДЗ</t>
  </si>
  <si>
    <t>ДЗ(к)2</t>
  </si>
  <si>
    <t>0З/3ДЗ/1Э/1Эм</t>
  </si>
  <si>
    <t>0З/5ДЗ/2Э/2Эм</t>
  </si>
  <si>
    <t>0З/12дз/5э/2Эм/1кЭ</t>
  </si>
  <si>
    <t>0З/1ДЗ/1ДЗ(к)/3Э</t>
  </si>
  <si>
    <t>1З/10ДЗ/5Э</t>
  </si>
  <si>
    <t>1З/8ДЗ/2Э</t>
  </si>
  <si>
    <t>0З/1ДЗ/3Э</t>
  </si>
  <si>
    <t>0З/1Дз/0Э</t>
  </si>
  <si>
    <t>1. Программа обучения по профессии</t>
  </si>
  <si>
    <t>1.1. Демонстрационный экзамен (1 нед.)</t>
  </si>
  <si>
    <t>УД.14</t>
  </si>
  <si>
    <t>1З/3ДЗ/1ДЗ(к)/0Э</t>
  </si>
  <si>
    <r>
      <t>(</t>
    </r>
    <r>
      <rPr>
        <b/>
        <sz val="12"/>
        <color rgb="FFFF0000"/>
        <rFont val="Times New Roman"/>
        <family val="1"/>
        <charset val="204"/>
      </rPr>
      <t xml:space="preserve">9 </t>
    </r>
    <r>
      <rPr>
        <b/>
        <sz val="12"/>
        <rFont val="Times New Roman"/>
        <family val="1"/>
        <charset val="204"/>
      </rPr>
      <t>т + 7п  + 1 ПА)</t>
    </r>
  </si>
  <si>
    <r>
      <t>(</t>
    </r>
    <r>
      <rPr>
        <b/>
        <sz val="12"/>
        <color rgb="FFFF0000"/>
        <rFont val="Times New Roman"/>
        <family val="1"/>
        <charset val="204"/>
      </rPr>
      <t>14</t>
    </r>
    <r>
      <rPr>
        <b/>
        <sz val="12"/>
        <rFont val="Times New Roman"/>
        <family val="1"/>
        <charset val="204"/>
      </rPr>
      <t xml:space="preserve"> т + 12 п + 1 ПА)</t>
    </r>
  </si>
  <si>
    <t>Базовые общеобразовательные  дисциплины</t>
  </si>
  <si>
    <t>Профильные общеобразовательные  дисциплины</t>
  </si>
  <si>
    <t>Дополнительные  дисциплины</t>
  </si>
  <si>
    <t>Выполнение монтажа каркасно-обшивных конструкций</t>
  </si>
  <si>
    <t xml:space="preserve">                                                                                                                                  Утверждаю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</si>
  <si>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</si>
  <si>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</si>
  <si>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</si>
  <si>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 xml:space="preserve">основной образовательной программы
среднего профессионального образования
</t>
  </si>
  <si>
    <t>каркасно-обшивочных конструкций</t>
  </si>
  <si>
    <r>
      <t xml:space="preserve">Форма обучения – </t>
    </r>
    <r>
      <rPr>
        <u/>
        <sz val="14"/>
        <color indexed="8"/>
        <rFont val="Times New Roman"/>
        <family val="1"/>
        <charset val="204"/>
      </rPr>
      <t>очная</t>
    </r>
  </si>
  <si>
    <t xml:space="preserve">Нормативный срок обучения – </t>
  </si>
  <si>
    <r>
      <t xml:space="preserve">на базе   </t>
    </r>
    <r>
      <rPr>
        <u/>
        <sz val="14"/>
        <color indexed="8"/>
        <rFont val="Times New Roman"/>
        <family val="1"/>
        <charset val="204"/>
      </rPr>
      <t>основного общего образования</t>
    </r>
  </si>
  <si>
    <t>Директор ___________Е.Г. Сидоренко</t>
  </si>
  <si>
    <t>«1 » сентября  2023 г.</t>
  </si>
  <si>
    <t>УЧЕБНЫЙ ПЛАН</t>
  </si>
  <si>
    <t>среднего профессионального образования</t>
  </si>
  <si>
    <t>программы подготовки квалифицированных рабочих,служащих</t>
  </si>
  <si>
    <r>
      <t xml:space="preserve">по профессии </t>
    </r>
    <r>
      <rPr>
        <b/>
        <sz val="14"/>
        <color indexed="8"/>
        <rFont val="Times New Roman"/>
        <family val="1"/>
        <charset val="204"/>
      </rPr>
      <t>08.01.28  Мастер отделочных строительных и декоративных работ</t>
    </r>
  </si>
  <si>
    <t>Квалификация: мастер отделочных строительных работ</t>
  </si>
  <si>
    <t>1 год 10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</si>
</sst>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2"/>
      <color rgb="FFC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73A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89">
    <xf numFmtId="0" fontId="0" fillId="0" borderId="0" xfId="0"/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7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 applyProtection="1">
      <alignment vertical="center" wrapText="1"/>
    </xf>
    <xf numFmtId="0" fontId="5" fillId="11" borderId="1" xfId="1" applyFont="1" applyFill="1" applyBorder="1" applyAlignment="1">
      <alignment horizontal="center" vertical="center"/>
    </xf>
    <xf numFmtId="0" fontId="4" fillId="13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15" borderId="1" xfId="0" applyNumberFormat="1" applyFont="1" applyFill="1" applyBorder="1" applyAlignment="1" applyProtection="1">
      <alignment horizontal="center" vertical="center" wrapText="1"/>
    </xf>
    <xf numFmtId="0" fontId="1" fillId="0" borderId="0" xfId="1" applyFont="1"/>
    <xf numFmtId="0" fontId="5" fillId="0" borderId="0" xfId="1" applyFont="1"/>
    <xf numFmtId="0" fontId="6" fillId="0" borderId="0" xfId="0" applyFont="1"/>
    <xf numFmtId="0" fontId="7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/>
    <xf numFmtId="0" fontId="4" fillId="0" borderId="0" xfId="1" applyNumberFormat="1" applyFont="1" applyFill="1"/>
    <xf numFmtId="0" fontId="7" fillId="0" borderId="0" xfId="1" applyFont="1" applyFill="1" applyBorder="1" applyAlignment="1">
      <alignment horizontal="left"/>
    </xf>
    <xf numFmtId="0" fontId="7" fillId="0" borderId="0" xfId="1" applyFont="1" applyFill="1"/>
    <xf numFmtId="0" fontId="8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top"/>
    </xf>
    <xf numFmtId="0" fontId="5" fillId="3" borderId="3" xfId="1" applyNumberFormat="1" applyFont="1" applyFill="1" applyBorder="1" applyAlignment="1">
      <alignment horizontal="center" vertical="center" textRotation="90"/>
    </xf>
    <xf numFmtId="0" fontId="5" fillId="0" borderId="3" xfId="1" applyFont="1" applyBorder="1" applyAlignment="1">
      <alignment horizontal="center" textRotation="90"/>
    </xf>
    <xf numFmtId="0" fontId="5" fillId="16" borderId="3" xfId="1" applyFont="1" applyFill="1" applyBorder="1" applyAlignment="1">
      <alignment horizontal="center" textRotation="90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center" vertical="top"/>
    </xf>
    <xf numFmtId="0" fontId="4" fillId="6" borderId="3" xfId="1" applyFont="1" applyFill="1" applyBorder="1" applyAlignment="1">
      <alignment horizontal="center" vertical="top"/>
    </xf>
    <xf numFmtId="0" fontId="5" fillId="3" borderId="0" xfId="1" applyFont="1" applyFill="1"/>
    <xf numFmtId="0" fontId="4" fillId="3" borderId="1" xfId="1" applyNumberFormat="1" applyFont="1" applyFill="1" applyBorder="1" applyAlignment="1">
      <alignment horizontal="center" textRotation="90"/>
    </xf>
    <xf numFmtId="0" fontId="4" fillId="16" borderId="1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textRotation="90" wrapText="1"/>
    </xf>
    <xf numFmtId="0" fontId="4" fillId="12" borderId="0" xfId="1" applyFont="1" applyFill="1" applyBorder="1" applyAlignment="1">
      <alignment horizontal="center" vertical="top"/>
    </xf>
    <xf numFmtId="0" fontId="4" fillId="12" borderId="0" xfId="1" applyFont="1" applyFill="1"/>
    <xf numFmtId="0" fontId="6" fillId="12" borderId="0" xfId="0" applyFont="1" applyFill="1"/>
    <xf numFmtId="0" fontId="5" fillId="9" borderId="1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center" vertical="center"/>
    </xf>
    <xf numFmtId="0" fontId="4" fillId="16" borderId="1" xfId="1" applyFont="1" applyFill="1" applyBorder="1" applyAlignment="1">
      <alignment horizontal="center" vertical="center"/>
    </xf>
    <xf numFmtId="0" fontId="5" fillId="11" borderId="1" xfId="1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center"/>
    </xf>
    <xf numFmtId="0" fontId="4" fillId="11" borderId="0" xfId="1" applyFont="1" applyFill="1"/>
    <xf numFmtId="0" fontId="6" fillId="11" borderId="0" xfId="0" applyFont="1" applyFill="1"/>
    <xf numFmtId="0" fontId="4" fillId="0" borderId="0" xfId="1" applyFont="1" applyBorder="1"/>
    <xf numFmtId="49" fontId="5" fillId="8" borderId="1" xfId="1" applyNumberFormat="1" applyFont="1" applyFill="1" applyBorder="1" applyAlignment="1">
      <alignment horizontal="center" vertical="center"/>
    </xf>
    <xf numFmtId="0" fontId="5" fillId="9" borderId="1" xfId="1" applyNumberFormat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justify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0" borderId="0" xfId="1" applyFont="1" applyFill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4" borderId="0" xfId="0" applyFont="1" applyFill="1"/>
    <xf numFmtId="0" fontId="5" fillId="10" borderId="9" xfId="1" applyFont="1" applyFill="1" applyBorder="1" applyAlignment="1">
      <alignment vertical="center"/>
    </xf>
    <xf numFmtId="0" fontId="10" fillId="10" borderId="10" xfId="1" applyFont="1" applyFill="1" applyBorder="1" applyAlignment="1">
      <alignment vertical="center" wrapText="1"/>
    </xf>
    <xf numFmtId="0" fontId="5" fillId="10" borderId="8" xfId="1" applyFont="1" applyFill="1" applyBorder="1" applyAlignment="1">
      <alignment horizontal="center" vertical="center"/>
    </xf>
    <xf numFmtId="0" fontId="5" fillId="10" borderId="13" xfId="1" applyFont="1" applyFill="1" applyBorder="1" applyAlignment="1">
      <alignment horizontal="center" vertical="center"/>
    </xf>
    <xf numFmtId="0" fontId="5" fillId="10" borderId="5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6" fillId="13" borderId="0" xfId="0" applyFont="1" applyFill="1"/>
    <xf numFmtId="0" fontId="6" fillId="16" borderId="0" xfId="0" applyFont="1" applyFill="1"/>
    <xf numFmtId="0" fontId="6" fillId="6" borderId="0" xfId="0" applyFont="1" applyFill="1"/>
    <xf numFmtId="0" fontId="1" fillId="0" borderId="0" xfId="1" applyFont="1" applyFill="1"/>
    <xf numFmtId="0" fontId="6" fillId="0" borderId="0" xfId="0" applyFont="1" applyFill="1"/>
    <xf numFmtId="0" fontId="10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textRotation="90"/>
    </xf>
    <xf numFmtId="0" fontId="4" fillId="2" borderId="6" xfId="1" applyFont="1" applyFill="1" applyBorder="1" applyAlignment="1">
      <alignment horizontal="center" vertical="top"/>
    </xf>
    <xf numFmtId="0" fontId="5" fillId="9" borderId="5" xfId="1" applyFont="1" applyFill="1" applyBorder="1" applyAlignment="1">
      <alignment horizontal="center" vertical="center"/>
    </xf>
    <xf numFmtId="0" fontId="5" fillId="11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49" fontId="5" fillId="8" borderId="5" xfId="1" applyNumberFormat="1" applyFont="1" applyFill="1" applyBorder="1" applyAlignment="1">
      <alignment horizontal="center" vertical="center"/>
    </xf>
    <xf numFmtId="0" fontId="5" fillId="9" borderId="5" xfId="1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top"/>
    </xf>
    <xf numFmtId="0" fontId="5" fillId="9" borderId="16" xfId="1" applyFont="1" applyFill="1" applyBorder="1" applyAlignment="1">
      <alignment horizontal="center" vertical="center"/>
    </xf>
    <xf numFmtId="0" fontId="5" fillId="11" borderId="16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49" fontId="5" fillId="8" borderId="16" xfId="1" applyNumberFormat="1" applyFont="1" applyFill="1" applyBorder="1" applyAlignment="1">
      <alignment horizontal="center" vertical="center"/>
    </xf>
    <xf numFmtId="0" fontId="5" fillId="9" borderId="16" xfId="1" applyNumberFormat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13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wrapText="1"/>
    </xf>
    <xf numFmtId="0" fontId="12" fillId="0" borderId="1" xfId="1" applyFont="1" applyFill="1" applyBorder="1" applyAlignment="1" applyProtection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12" borderId="0" xfId="0" applyFont="1" applyFill="1" applyAlignment="1">
      <alignment vertical="center"/>
    </xf>
    <xf numFmtId="0" fontId="14" fillId="11" borderId="0" xfId="0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4" borderId="0" xfId="0" applyFont="1" applyFill="1" applyAlignment="1">
      <alignment vertical="center"/>
    </xf>
    <xf numFmtId="0" fontId="4" fillId="18" borderId="0" xfId="1" applyFont="1" applyFill="1"/>
    <xf numFmtId="0" fontId="5" fillId="17" borderId="1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5" fillId="3" borderId="0" xfId="1" applyFont="1" applyFill="1" applyBorder="1" applyAlignment="1">
      <alignment horizontal="left"/>
    </xf>
    <xf numFmtId="0" fontId="4" fillId="3" borderId="0" xfId="1" applyFont="1" applyFill="1"/>
    <xf numFmtId="49" fontId="5" fillId="0" borderId="0" xfId="1" applyNumberFormat="1" applyFont="1" applyFill="1"/>
    <xf numFmtId="49" fontId="4" fillId="0" borderId="0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textRotation="90"/>
    </xf>
    <xf numFmtId="0" fontId="4" fillId="0" borderId="0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/>
    </xf>
    <xf numFmtId="0" fontId="4" fillId="20" borderId="1" xfId="1" applyFont="1" applyFill="1" applyBorder="1" applyAlignment="1">
      <alignment horizontal="center" vertical="center"/>
    </xf>
    <xf numFmtId="0" fontId="5" fillId="11" borderId="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vertical="center"/>
    </xf>
    <xf numFmtId="0" fontId="5" fillId="6" borderId="8" xfId="1" applyFont="1" applyFill="1" applyBorder="1" applyAlignment="1">
      <alignment horizontal="center" vertical="center"/>
    </xf>
    <xf numFmtId="0" fontId="1" fillId="21" borderId="0" xfId="1" applyFont="1" applyFill="1"/>
    <xf numFmtId="0" fontId="4" fillId="21" borderId="0" xfId="1" applyFont="1" applyFill="1"/>
    <xf numFmtId="49" fontId="5" fillId="21" borderId="8" xfId="1" applyNumberFormat="1" applyFont="1" applyFill="1" applyBorder="1" applyAlignment="1">
      <alignment horizontal="center" vertical="center"/>
    </xf>
    <xf numFmtId="0" fontId="4" fillId="21" borderId="0" xfId="1" applyFont="1" applyFill="1" applyBorder="1" applyAlignment="1">
      <alignment horizontal="left" vertical="center" wrapText="1"/>
    </xf>
    <xf numFmtId="0" fontId="5" fillId="21" borderId="0" xfId="1" applyFont="1" applyFill="1" applyBorder="1" applyAlignment="1">
      <alignment horizontal="center"/>
    </xf>
    <xf numFmtId="0" fontId="11" fillId="21" borderId="0" xfId="0" applyFont="1" applyFill="1" applyAlignment="1">
      <alignment horizontal="center"/>
    </xf>
    <xf numFmtId="0" fontId="6" fillId="21" borderId="0" xfId="0" applyFont="1" applyFill="1"/>
    <xf numFmtId="0" fontId="4" fillId="17" borderId="0" xfId="1" applyFont="1" applyFill="1"/>
    <xf numFmtId="0" fontId="5" fillId="17" borderId="12" xfId="1" applyFont="1" applyFill="1" applyBorder="1" applyAlignment="1">
      <alignment horizontal="center" textRotation="90"/>
    </xf>
    <xf numFmtId="0" fontId="5" fillId="17" borderId="3" xfId="1" applyFont="1" applyFill="1" applyBorder="1" applyAlignment="1">
      <alignment horizontal="center" textRotation="90"/>
    </xf>
    <xf numFmtId="0" fontId="4" fillId="17" borderId="3" xfId="1" applyFont="1" applyFill="1" applyBorder="1" applyAlignment="1">
      <alignment horizontal="center" textRotation="90"/>
    </xf>
    <xf numFmtId="0" fontId="5" fillId="17" borderId="1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49" fontId="5" fillId="17" borderId="1" xfId="1" applyNumberFormat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vertical="center"/>
    </xf>
    <xf numFmtId="49" fontId="5" fillId="17" borderId="8" xfId="1" applyNumberFormat="1" applyFont="1" applyFill="1" applyBorder="1" applyAlignment="1">
      <alignment horizontal="center" vertical="center"/>
    </xf>
    <xf numFmtId="0" fontId="5" fillId="17" borderId="5" xfId="1" applyFont="1" applyFill="1" applyBorder="1" applyAlignment="1">
      <alignment horizontal="center" vertical="center"/>
    </xf>
    <xf numFmtId="0" fontId="4" fillId="17" borderId="5" xfId="1" applyFont="1" applyFill="1" applyBorder="1" applyAlignment="1">
      <alignment horizontal="left" vertical="center" wrapText="1"/>
    </xf>
    <xf numFmtId="0" fontId="4" fillId="17" borderId="0" xfId="1" applyFont="1" applyFill="1" applyBorder="1" applyAlignment="1">
      <alignment horizontal="left" vertical="center" wrapText="1"/>
    </xf>
    <xf numFmtId="0" fontId="5" fillId="17" borderId="0" xfId="1" applyFont="1" applyFill="1" applyBorder="1" applyAlignment="1">
      <alignment horizontal="center"/>
    </xf>
    <xf numFmtId="0" fontId="11" fillId="17" borderId="0" xfId="0" applyFont="1" applyFill="1" applyAlignment="1">
      <alignment horizontal="center"/>
    </xf>
    <xf numFmtId="0" fontId="6" fillId="17" borderId="0" xfId="0" applyFont="1" applyFill="1"/>
    <xf numFmtId="0" fontId="5" fillId="21" borderId="12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wrapText="1"/>
    </xf>
    <xf numFmtId="0" fontId="5" fillId="13" borderId="3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1" xfId="1" applyFont="1" applyBorder="1" applyAlignment="1">
      <alignment horizontal="center" vertical="center"/>
    </xf>
    <xf numFmtId="0" fontId="4" fillId="17" borderId="3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4" fillId="3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/>
    </xf>
    <xf numFmtId="0" fontId="4" fillId="6" borderId="21" xfId="1" applyFont="1" applyFill="1" applyBorder="1" applyAlignment="1">
      <alignment horizontal="center" vertical="top"/>
    </xf>
    <xf numFmtId="0" fontId="5" fillId="9" borderId="20" xfId="1" applyFont="1" applyFill="1" applyBorder="1" applyAlignment="1">
      <alignment horizontal="center" vertical="center"/>
    </xf>
    <xf numFmtId="0" fontId="5" fillId="11" borderId="20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49" fontId="5" fillId="8" borderId="20" xfId="1" applyNumberFormat="1" applyFont="1" applyFill="1" applyBorder="1" applyAlignment="1">
      <alignment horizontal="center" vertical="center"/>
    </xf>
    <xf numFmtId="0" fontId="5" fillId="9" borderId="20" xfId="1" applyNumberFormat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/>
    </xf>
    <xf numFmtId="49" fontId="5" fillId="8" borderId="8" xfId="1" applyNumberFormat="1" applyFont="1" applyFill="1" applyBorder="1" applyAlignment="1">
      <alignment horizontal="center" vertical="center"/>
    </xf>
    <xf numFmtId="0" fontId="5" fillId="9" borderId="8" xfId="1" applyNumberFormat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top"/>
    </xf>
    <xf numFmtId="0" fontId="4" fillId="2" borderId="23" xfId="1" applyFont="1" applyFill="1" applyBorder="1" applyAlignment="1">
      <alignment horizontal="center" vertical="top"/>
    </xf>
    <xf numFmtId="0" fontId="5" fillId="9" borderId="24" xfId="1" applyFont="1" applyFill="1" applyBorder="1" applyAlignment="1">
      <alignment horizontal="center" vertical="center"/>
    </xf>
    <xf numFmtId="0" fontId="5" fillId="11" borderId="24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9" fontId="5" fillId="8" borderId="24" xfId="1" applyNumberFormat="1" applyFont="1" applyFill="1" applyBorder="1" applyAlignment="1">
      <alignment horizontal="center" vertical="center"/>
    </xf>
    <xf numFmtId="0" fontId="5" fillId="9" borderId="24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10" borderId="24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textRotation="90" wrapText="1"/>
    </xf>
    <xf numFmtId="0" fontId="4" fillId="6" borderId="20" xfId="1" applyFont="1" applyFill="1" applyBorder="1" applyAlignment="1">
      <alignment horizontal="center" textRotation="90" wrapText="1"/>
    </xf>
    <xf numFmtId="0" fontId="4" fillId="0" borderId="6" xfId="1" applyFont="1" applyFill="1" applyBorder="1" applyAlignment="1">
      <alignment horizontal="center" textRotation="90" wrapText="1"/>
    </xf>
    <xf numFmtId="0" fontId="4" fillId="6" borderId="17" xfId="1" applyFont="1" applyFill="1" applyBorder="1" applyAlignment="1">
      <alignment horizontal="center" textRotation="90" wrapText="1"/>
    </xf>
    <xf numFmtId="0" fontId="5" fillId="21" borderId="12" xfId="1" applyFont="1" applyFill="1" applyBorder="1" applyAlignment="1">
      <alignment horizontal="center" textRotation="90"/>
    </xf>
    <xf numFmtId="0" fontId="4" fillId="21" borderId="12" xfId="1" applyFont="1" applyFill="1" applyBorder="1" applyAlignment="1">
      <alignment horizontal="center" textRotation="90"/>
    </xf>
    <xf numFmtId="0" fontId="4" fillId="21" borderId="8" xfId="1" applyFont="1" applyFill="1" applyBorder="1" applyAlignment="1">
      <alignment horizontal="center" vertical="center"/>
    </xf>
    <xf numFmtId="0" fontId="5" fillId="21" borderId="8" xfId="1" applyFont="1" applyFill="1" applyBorder="1" applyAlignment="1">
      <alignment vertical="center"/>
    </xf>
    <xf numFmtId="0" fontId="5" fillId="21" borderId="8" xfId="1" applyFont="1" applyFill="1" applyBorder="1" applyAlignment="1">
      <alignment horizontal="center" vertical="center"/>
    </xf>
    <xf numFmtId="0" fontId="5" fillId="21" borderId="13" xfId="1" applyFont="1" applyFill="1" applyBorder="1" applyAlignment="1">
      <alignment horizontal="center" vertical="center"/>
    </xf>
    <xf numFmtId="0" fontId="4" fillId="21" borderId="1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textRotation="90" wrapText="1"/>
    </xf>
    <xf numFmtId="0" fontId="5" fillId="0" borderId="24" xfId="1" applyFont="1" applyFill="1" applyBorder="1" applyAlignment="1">
      <alignment horizontal="center" vertical="center"/>
    </xf>
    <xf numFmtId="0" fontId="19" fillId="0" borderId="0" xfId="1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9" fillId="0" borderId="0" xfId="1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right" wrapText="1"/>
    </xf>
    <xf numFmtId="0" fontId="16" fillId="0" borderId="0" xfId="0" applyFont="1" applyFill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13" borderId="3" xfId="1" applyFont="1" applyFill="1" applyBorder="1" applyAlignment="1">
      <alignment horizontal="center"/>
    </xf>
    <xf numFmtId="0" fontId="4" fillId="16" borderId="1" xfId="1" applyFont="1" applyFill="1" applyBorder="1" applyAlignment="1">
      <alignment horizontal="center" wrapText="1"/>
    </xf>
    <xf numFmtId="0" fontId="4" fillId="17" borderId="3" xfId="1" applyFont="1" applyFill="1" applyBorder="1" applyAlignment="1">
      <alignment horizontal="center"/>
    </xf>
    <xf numFmtId="0" fontId="4" fillId="21" borderId="12" xfId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23" xfId="1" applyNumberFormat="1" applyFont="1" applyBorder="1" applyAlignment="1">
      <alignment horizontal="center" vertical="top"/>
    </xf>
    <xf numFmtId="0" fontId="4" fillId="5" borderId="3" xfId="1" applyNumberFormat="1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top"/>
    </xf>
    <xf numFmtId="0" fontId="4" fillId="6" borderId="3" xfId="1" applyNumberFormat="1" applyFont="1" applyFill="1" applyBorder="1" applyAlignment="1">
      <alignment horizontal="center" vertical="top"/>
    </xf>
    <xf numFmtId="0" fontId="4" fillId="6" borderId="21" xfId="1" applyNumberFormat="1" applyFont="1" applyFill="1" applyBorder="1" applyAlignment="1">
      <alignment horizontal="center" vertical="top"/>
    </xf>
    <xf numFmtId="0" fontId="4" fillId="0" borderId="6" xfId="1" applyNumberFormat="1" applyFont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top"/>
    </xf>
    <xf numFmtId="0" fontId="4" fillId="6" borderId="12" xfId="1" applyNumberFormat="1" applyFont="1" applyFill="1" applyBorder="1" applyAlignment="1">
      <alignment horizontal="center" vertical="top"/>
    </xf>
    <xf numFmtId="0" fontId="4" fillId="6" borderId="16" xfId="1" applyNumberFormat="1" applyFont="1" applyFill="1" applyBorder="1" applyAlignment="1">
      <alignment horizontal="center" vertical="top"/>
    </xf>
    <xf numFmtId="0" fontId="4" fillId="3" borderId="0" xfId="1" applyNumberFormat="1" applyFont="1" applyFill="1" applyBorder="1" applyAlignment="1">
      <alignment horizontal="center" vertical="top"/>
    </xf>
    <xf numFmtId="0" fontId="1" fillId="0" borderId="0" xfId="1" applyNumberFormat="1" applyFont="1"/>
    <xf numFmtId="0" fontId="6" fillId="0" borderId="0" xfId="0" applyNumberFormat="1" applyFont="1"/>
    <xf numFmtId="0" fontId="14" fillId="0" borderId="0" xfId="0" applyNumberFormat="1" applyFont="1" applyAlignment="1">
      <alignment vertical="center"/>
    </xf>
    <xf numFmtId="0" fontId="4" fillId="0" borderId="1" xfId="1" applyNumberFormat="1" applyFont="1" applyBorder="1" applyAlignment="1">
      <alignment horizontal="center" vertical="center" textRotation="90"/>
    </xf>
    <xf numFmtId="0" fontId="2" fillId="0" borderId="1" xfId="1" applyNumberFormat="1" applyFont="1" applyFill="1" applyBorder="1" applyAlignment="1" applyProtection="1">
      <alignment horizontal="left" wrapText="1"/>
    </xf>
    <xf numFmtId="0" fontId="4" fillId="0" borderId="1" xfId="1" applyNumberFormat="1" applyFont="1" applyBorder="1" applyAlignment="1">
      <alignment horizontal="center" textRotation="90"/>
    </xf>
    <xf numFmtId="0" fontId="4" fillId="13" borderId="1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 wrapText="1"/>
    </xf>
    <xf numFmtId="0" fontId="4" fillId="21" borderId="12" xfId="1" applyNumberFormat="1" applyFont="1" applyFill="1" applyBorder="1" applyAlignment="1">
      <alignment horizontal="center" textRotation="90"/>
    </xf>
    <xf numFmtId="0" fontId="4" fillId="0" borderId="3" xfId="1" applyNumberFormat="1" applyFont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/>
    </xf>
    <xf numFmtId="0" fontId="4" fillId="13" borderId="1" xfId="1" applyNumberFormat="1" applyFont="1" applyFill="1" applyBorder="1" applyAlignment="1">
      <alignment horizontal="center"/>
    </xf>
    <xf numFmtId="0" fontId="4" fillId="8" borderId="23" xfId="1" applyNumberFormat="1" applyFont="1" applyFill="1" applyBorder="1" applyAlignment="1">
      <alignment horizontal="center" vertical="top"/>
    </xf>
    <xf numFmtId="0" fontId="4" fillId="8" borderId="6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/>
    </xf>
    <xf numFmtId="0" fontId="4" fillId="22" borderId="1" xfId="1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15" borderId="8" xfId="0" applyFont="1" applyFill="1" applyBorder="1" applyAlignment="1" applyProtection="1">
      <alignment horizontal="left" vertical="center" wrapText="1"/>
    </xf>
    <xf numFmtId="0" fontId="4" fillId="22" borderId="1" xfId="0" applyFont="1" applyFill="1" applyBorder="1" applyAlignment="1" applyProtection="1">
      <alignment horizontal="center" vertical="center" wrapText="1"/>
    </xf>
    <xf numFmtId="0" fontId="5" fillId="0" borderId="24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6" borderId="20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4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vertical="center"/>
    </xf>
    <xf numFmtId="0" fontId="5" fillId="6" borderId="16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1" applyNumberFormat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/>
    </xf>
    <xf numFmtId="0" fontId="5" fillId="0" borderId="0" xfId="1" applyFont="1" applyFill="1" applyBorder="1" applyAlignment="1">
      <alignment horizontal="center" textRotation="90" wrapText="1"/>
    </xf>
    <xf numFmtId="0" fontId="1" fillId="0" borderId="0" xfId="1" applyFont="1" applyFill="1" applyBorder="1"/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5" fillId="17" borderId="1" xfId="1" applyFont="1" applyFill="1" applyBorder="1" applyAlignment="1">
      <alignment horizontal="center" textRotation="90"/>
    </xf>
    <xf numFmtId="0" fontId="5" fillId="21" borderId="1" xfId="1" applyFont="1" applyFill="1" applyBorder="1" applyAlignment="1">
      <alignment horizontal="center" textRotation="90"/>
    </xf>
    <xf numFmtId="0" fontId="4" fillId="0" borderId="10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center" textRotation="90" wrapText="1"/>
    </xf>
    <xf numFmtId="0" fontId="4" fillId="0" borderId="2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/>
    </xf>
    <xf numFmtId="49" fontId="4" fillId="14" borderId="0" xfId="1" applyNumberFormat="1" applyFont="1" applyFill="1" applyBorder="1" applyAlignment="1">
      <alignment horizontal="center"/>
    </xf>
    <xf numFmtId="0" fontId="2" fillId="14" borderId="1" xfId="1" applyFont="1" applyFill="1" applyBorder="1" applyAlignment="1" applyProtection="1">
      <alignment vertical="center" wrapText="1"/>
    </xf>
    <xf numFmtId="0" fontId="4" fillId="19" borderId="0" xfId="1" applyFont="1" applyFill="1"/>
    <xf numFmtId="0" fontId="5" fillId="19" borderId="0" xfId="1" applyFont="1" applyFill="1" applyBorder="1" applyAlignment="1">
      <alignment horizontal="center" textRotation="90"/>
    </xf>
    <xf numFmtId="0" fontId="22" fillId="19" borderId="0" xfId="1" applyNumberFormat="1" applyFont="1" applyFill="1"/>
    <xf numFmtId="0" fontId="4" fillId="0" borderId="1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textRotation="90"/>
    </xf>
    <xf numFmtId="0" fontId="22" fillId="3" borderId="0" xfId="1" applyNumberFormat="1" applyFont="1" applyFill="1"/>
    <xf numFmtId="0" fontId="4" fillId="3" borderId="0" xfId="1" applyNumberFormat="1" applyFont="1" applyFill="1"/>
    <xf numFmtId="0" fontId="5" fillId="3" borderId="0" xfId="1" applyNumberFormat="1" applyFont="1" applyFill="1" applyBorder="1" applyAlignment="1">
      <alignment horizontal="center" vertical="center" textRotation="90"/>
    </xf>
    <xf numFmtId="0" fontId="17" fillId="0" borderId="3" xfId="1" applyFont="1" applyBorder="1" applyAlignment="1">
      <alignment horizontal="center" vertical="center" wrapText="1"/>
    </xf>
    <xf numFmtId="0" fontId="22" fillId="17" borderId="0" xfId="1" applyNumberFormat="1" applyFont="1" applyFill="1"/>
    <xf numFmtId="0" fontId="5" fillId="17" borderId="0" xfId="1" applyFont="1" applyFill="1" applyBorder="1" applyAlignment="1">
      <alignment horizontal="center" textRotation="90"/>
    </xf>
    <xf numFmtId="0" fontId="5" fillId="21" borderId="0" xfId="1" applyFont="1" applyFill="1" applyBorder="1" applyAlignment="1">
      <alignment horizontal="center" textRotation="90"/>
    </xf>
    <xf numFmtId="0" fontId="5" fillId="11" borderId="0" xfId="1" applyFont="1" applyFill="1" applyBorder="1"/>
    <xf numFmtId="0" fontId="4" fillId="0" borderId="0" xfId="1" applyFont="1" applyFill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4" fillId="15" borderId="24" xfId="1" applyFont="1" applyFill="1" applyBorder="1" applyAlignment="1">
      <alignment horizontal="center" vertical="center"/>
    </xf>
    <xf numFmtId="0" fontId="4" fillId="15" borderId="5" xfId="1" applyFont="1" applyFill="1" applyBorder="1" applyAlignment="1">
      <alignment horizontal="center" vertical="center"/>
    </xf>
    <xf numFmtId="0" fontId="4" fillId="15" borderId="6" xfId="1" applyFont="1" applyFill="1" applyBorder="1" applyAlignment="1">
      <alignment horizontal="center" textRotation="90" wrapText="1"/>
    </xf>
    <xf numFmtId="0" fontId="4" fillId="15" borderId="3" xfId="1" applyFont="1" applyFill="1" applyBorder="1" applyAlignment="1">
      <alignment horizontal="center" textRotation="90" wrapText="1"/>
    </xf>
    <xf numFmtId="0" fontId="4" fillId="15" borderId="20" xfId="1" applyFont="1" applyFill="1" applyBorder="1" applyAlignment="1">
      <alignment horizontal="center" textRotation="90" wrapText="1"/>
    </xf>
    <xf numFmtId="0" fontId="4" fillId="15" borderId="17" xfId="1" applyFont="1" applyFill="1" applyBorder="1" applyAlignment="1">
      <alignment horizontal="center" textRotation="90" wrapText="1"/>
    </xf>
    <xf numFmtId="0" fontId="4" fillId="15" borderId="23" xfId="1" applyFont="1" applyFill="1" applyBorder="1" applyAlignment="1">
      <alignment horizontal="center" vertical="top"/>
    </xf>
    <xf numFmtId="0" fontId="4" fillId="15" borderId="3" xfId="1" applyFont="1" applyFill="1" applyBorder="1" applyAlignment="1">
      <alignment horizontal="center" vertical="top"/>
    </xf>
    <xf numFmtId="0" fontId="4" fillId="15" borderId="21" xfId="1" applyFont="1" applyFill="1" applyBorder="1" applyAlignment="1">
      <alignment horizontal="center" vertical="top"/>
    </xf>
    <xf numFmtId="0" fontId="4" fillId="15" borderId="6" xfId="1" applyFont="1" applyFill="1" applyBorder="1" applyAlignment="1">
      <alignment horizontal="center" vertical="top"/>
    </xf>
    <xf numFmtId="0" fontId="4" fillId="15" borderId="16" xfId="1" applyFont="1" applyFill="1" applyBorder="1" applyAlignment="1">
      <alignment horizontal="center" vertical="top"/>
    </xf>
    <xf numFmtId="0" fontId="4" fillId="15" borderId="23" xfId="1" applyNumberFormat="1" applyFont="1" applyFill="1" applyBorder="1" applyAlignment="1">
      <alignment horizontal="center" vertical="top"/>
    </xf>
    <xf numFmtId="0" fontId="4" fillId="15" borderId="3" xfId="1" applyNumberFormat="1" applyFont="1" applyFill="1" applyBorder="1" applyAlignment="1">
      <alignment horizontal="center" vertical="top"/>
    </xf>
    <xf numFmtId="0" fontId="4" fillId="15" borderId="21" xfId="1" applyNumberFormat="1" applyFont="1" applyFill="1" applyBorder="1" applyAlignment="1">
      <alignment horizontal="center" vertical="top"/>
    </xf>
    <xf numFmtId="0" fontId="4" fillId="15" borderId="6" xfId="1" applyNumberFormat="1" applyFont="1" applyFill="1" applyBorder="1" applyAlignment="1">
      <alignment horizontal="center" vertical="top"/>
    </xf>
    <xf numFmtId="0" fontId="4" fillId="15" borderId="16" xfId="1" applyNumberFormat="1" applyFont="1" applyFill="1" applyBorder="1" applyAlignment="1">
      <alignment horizontal="center" vertical="top"/>
    </xf>
    <xf numFmtId="0" fontId="5" fillId="15" borderId="24" xfId="1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center" vertical="center"/>
    </xf>
    <xf numFmtId="0" fontId="5" fillId="15" borderId="20" xfId="1" applyFont="1" applyFill="1" applyBorder="1" applyAlignment="1">
      <alignment horizontal="center" vertical="center"/>
    </xf>
    <xf numFmtId="0" fontId="5" fillId="15" borderId="5" xfId="1" applyFont="1" applyFill="1" applyBorder="1" applyAlignment="1">
      <alignment horizontal="center" vertical="center"/>
    </xf>
    <xf numFmtId="0" fontId="5" fillId="15" borderId="16" xfId="1" applyFont="1" applyFill="1" applyBorder="1" applyAlignment="1">
      <alignment horizontal="center" vertical="center"/>
    </xf>
    <xf numFmtId="0" fontId="5" fillId="15" borderId="8" xfId="1" applyFont="1" applyFill="1" applyBorder="1" applyAlignment="1">
      <alignment horizontal="center" vertical="center"/>
    </xf>
    <xf numFmtId="0" fontId="5" fillId="15" borderId="18" xfId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vertical="center"/>
    </xf>
    <xf numFmtId="0" fontId="4" fillId="15" borderId="20" xfId="1" applyFont="1" applyFill="1" applyBorder="1" applyAlignment="1">
      <alignment horizontal="center" vertical="center"/>
    </xf>
    <xf numFmtId="0" fontId="4" fillId="15" borderId="16" xfId="1" applyFont="1" applyFill="1" applyBorder="1" applyAlignment="1">
      <alignment horizontal="center" vertical="center"/>
    </xf>
    <xf numFmtId="0" fontId="4" fillId="15" borderId="8" xfId="1" applyFont="1" applyFill="1" applyBorder="1" applyAlignment="1">
      <alignment horizontal="center" vertical="center"/>
    </xf>
    <xf numFmtId="0" fontId="4" fillId="15" borderId="18" xfId="1" applyFont="1" applyFill="1" applyBorder="1" applyAlignment="1">
      <alignment horizontal="center" vertical="center"/>
    </xf>
    <xf numFmtId="49" fontId="5" fillId="15" borderId="24" xfId="1" applyNumberFormat="1" applyFont="1" applyFill="1" applyBorder="1" applyAlignment="1">
      <alignment horizontal="center" vertical="center"/>
    </xf>
    <xf numFmtId="49" fontId="5" fillId="15" borderId="1" xfId="1" applyNumberFormat="1" applyFont="1" applyFill="1" applyBorder="1" applyAlignment="1">
      <alignment horizontal="center" vertical="center"/>
    </xf>
    <xf numFmtId="49" fontId="5" fillId="15" borderId="20" xfId="1" applyNumberFormat="1" applyFont="1" applyFill="1" applyBorder="1" applyAlignment="1">
      <alignment horizontal="center" vertical="center"/>
    </xf>
    <xf numFmtId="49" fontId="5" fillId="15" borderId="5" xfId="1" applyNumberFormat="1" applyFont="1" applyFill="1" applyBorder="1" applyAlignment="1">
      <alignment horizontal="center" vertical="center"/>
    </xf>
    <xf numFmtId="49" fontId="5" fillId="15" borderId="16" xfId="1" applyNumberFormat="1" applyFont="1" applyFill="1" applyBorder="1" applyAlignment="1">
      <alignment horizontal="center" vertical="center"/>
    </xf>
    <xf numFmtId="49" fontId="5" fillId="15" borderId="8" xfId="1" applyNumberFormat="1" applyFont="1" applyFill="1" applyBorder="1" applyAlignment="1">
      <alignment horizontal="center" vertical="center"/>
    </xf>
    <xf numFmtId="49" fontId="5" fillId="15" borderId="18" xfId="1" applyNumberFormat="1" applyFont="1" applyFill="1" applyBorder="1" applyAlignment="1">
      <alignment horizontal="center" vertical="center"/>
    </xf>
    <xf numFmtId="0" fontId="5" fillId="15" borderId="24" xfId="1" applyNumberFormat="1" applyFont="1" applyFill="1" applyBorder="1" applyAlignment="1">
      <alignment horizontal="center" vertical="center"/>
    </xf>
    <xf numFmtId="0" fontId="5" fillId="15" borderId="1" xfId="1" applyNumberFormat="1" applyFont="1" applyFill="1" applyBorder="1" applyAlignment="1">
      <alignment horizontal="center" vertical="center"/>
    </xf>
    <xf numFmtId="0" fontId="5" fillId="15" borderId="20" xfId="1" applyNumberFormat="1" applyFont="1" applyFill="1" applyBorder="1" applyAlignment="1">
      <alignment horizontal="center" vertical="center"/>
    </xf>
    <xf numFmtId="0" fontId="5" fillId="15" borderId="5" xfId="1" applyNumberFormat="1" applyFont="1" applyFill="1" applyBorder="1" applyAlignment="1">
      <alignment horizontal="center" vertical="center"/>
    </xf>
    <xf numFmtId="0" fontId="5" fillId="15" borderId="16" xfId="1" applyNumberFormat="1" applyFont="1" applyFill="1" applyBorder="1" applyAlignment="1">
      <alignment horizontal="center" vertical="center"/>
    </xf>
    <xf numFmtId="0" fontId="5" fillId="15" borderId="8" xfId="1" applyNumberFormat="1" applyFont="1" applyFill="1" applyBorder="1" applyAlignment="1">
      <alignment horizontal="center" vertical="center"/>
    </xf>
    <xf numFmtId="0" fontId="5" fillId="15" borderId="18" xfId="1" applyNumberFormat="1" applyFont="1" applyFill="1" applyBorder="1" applyAlignment="1">
      <alignment horizontal="center" vertical="center"/>
    </xf>
    <xf numFmtId="0" fontId="5" fillId="15" borderId="24" xfId="1" applyFont="1" applyFill="1" applyBorder="1" applyAlignment="1">
      <alignment vertical="center"/>
    </xf>
    <xf numFmtId="0" fontId="5" fillId="15" borderId="1" xfId="1" applyFont="1" applyFill="1" applyBorder="1" applyAlignment="1">
      <alignment vertical="center"/>
    </xf>
    <xf numFmtId="0" fontId="5" fillId="15" borderId="20" xfId="1" applyFont="1" applyFill="1" applyBorder="1" applyAlignment="1">
      <alignment vertical="center"/>
    </xf>
    <xf numFmtId="0" fontId="5" fillId="15" borderId="24" xfId="1" applyNumberFormat="1" applyFont="1" applyFill="1" applyBorder="1" applyAlignment="1">
      <alignment vertical="center"/>
    </xf>
    <xf numFmtId="0" fontId="5" fillId="15" borderId="1" xfId="1" applyNumberFormat="1" applyFont="1" applyFill="1" applyBorder="1" applyAlignment="1">
      <alignment vertical="center"/>
    </xf>
    <xf numFmtId="0" fontId="5" fillId="15" borderId="5" xfId="1" applyNumberFormat="1" applyFont="1" applyFill="1" applyBorder="1" applyAlignment="1">
      <alignment vertical="center"/>
    </xf>
    <xf numFmtId="0" fontId="5" fillId="15" borderId="8" xfId="1" applyNumberFormat="1" applyFont="1" applyFill="1" applyBorder="1" applyAlignment="1">
      <alignment vertical="center"/>
    </xf>
    <xf numFmtId="0" fontId="5" fillId="15" borderId="20" xfId="1" applyNumberFormat="1" applyFont="1" applyFill="1" applyBorder="1" applyAlignment="1">
      <alignment vertical="center"/>
    </xf>
    <xf numFmtId="0" fontId="5" fillId="15" borderId="16" xfId="1" applyNumberFormat="1" applyFont="1" applyFill="1" applyBorder="1" applyAlignment="1">
      <alignment vertical="center"/>
    </xf>
    <xf numFmtId="0" fontId="5" fillId="15" borderId="18" xfId="1" applyNumberFormat="1" applyFont="1" applyFill="1" applyBorder="1" applyAlignment="1">
      <alignment vertical="center"/>
    </xf>
    <xf numFmtId="0" fontId="4" fillId="15" borderId="24" xfId="1" applyNumberFormat="1" applyFont="1" applyFill="1" applyBorder="1" applyAlignment="1">
      <alignment horizontal="center" vertical="center"/>
    </xf>
    <xf numFmtId="0" fontId="4" fillId="15" borderId="5" xfId="1" applyNumberFormat="1" applyFont="1" applyFill="1" applyBorder="1" applyAlignment="1">
      <alignment horizontal="center" vertical="center"/>
    </xf>
    <xf numFmtId="0" fontId="4" fillId="15" borderId="1" xfId="1" applyNumberFormat="1" applyFont="1" applyFill="1" applyBorder="1" applyAlignment="1">
      <alignment horizontal="center" vertical="center"/>
    </xf>
    <xf numFmtId="0" fontId="4" fillId="15" borderId="16" xfId="1" applyNumberFormat="1" applyFont="1" applyFill="1" applyBorder="1" applyAlignment="1">
      <alignment horizontal="center" vertical="center"/>
    </xf>
    <xf numFmtId="0" fontId="4" fillId="15" borderId="8" xfId="1" applyNumberFormat="1" applyFont="1" applyFill="1" applyBorder="1" applyAlignment="1">
      <alignment horizontal="center" vertical="center"/>
    </xf>
    <xf numFmtId="0" fontId="4" fillId="15" borderId="20" xfId="1" applyNumberFormat="1" applyFont="1" applyFill="1" applyBorder="1" applyAlignment="1">
      <alignment horizontal="center" vertical="center"/>
    </xf>
    <xf numFmtId="0" fontId="4" fillId="15" borderId="18" xfId="1" applyNumberFormat="1" applyFont="1" applyFill="1" applyBorder="1" applyAlignment="1">
      <alignment horizontal="center" vertical="center"/>
    </xf>
    <xf numFmtId="0" fontId="3" fillId="13" borderId="1" xfId="1" applyFont="1" applyFill="1" applyBorder="1" applyAlignment="1" applyProtection="1">
      <alignment horizontal="center" vertical="center" wrapText="1"/>
    </xf>
    <xf numFmtId="0" fontId="4" fillId="13" borderId="1" xfId="1" applyNumberFormat="1" applyFont="1" applyFill="1" applyBorder="1" applyAlignment="1">
      <alignment horizontal="center" vertical="center"/>
    </xf>
    <xf numFmtId="0" fontId="4" fillId="13" borderId="8" xfId="1" applyFont="1" applyFill="1" applyBorder="1" applyAlignment="1">
      <alignment horizontal="center" vertical="center"/>
    </xf>
    <xf numFmtId="0" fontId="4" fillId="13" borderId="24" xfId="1" applyFont="1" applyFill="1" applyBorder="1" applyAlignment="1">
      <alignment horizontal="center" vertical="center"/>
    </xf>
    <xf numFmtId="0" fontId="4" fillId="13" borderId="20" xfId="1" applyFont="1" applyFill="1" applyBorder="1" applyAlignment="1">
      <alignment horizontal="center" vertical="center"/>
    </xf>
    <xf numFmtId="0" fontId="4" fillId="13" borderId="5" xfId="1" applyFont="1" applyFill="1" applyBorder="1" applyAlignment="1">
      <alignment horizontal="center" vertical="center"/>
    </xf>
    <xf numFmtId="0" fontId="4" fillId="13" borderId="16" xfId="1" applyFont="1" applyFill="1" applyBorder="1" applyAlignment="1">
      <alignment horizontal="center" vertical="center"/>
    </xf>
    <xf numFmtId="0" fontId="23" fillId="17" borderId="1" xfId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14" borderId="1" xfId="1" applyNumberFormat="1" applyFont="1" applyFill="1" applyBorder="1" applyAlignment="1">
      <alignment horizontal="center" vertical="center"/>
    </xf>
    <xf numFmtId="0" fontId="5" fillId="14" borderId="8" xfId="1" applyNumberFormat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5" fillId="14" borderId="24" xfId="1" applyNumberFormat="1" applyFont="1" applyFill="1" applyBorder="1" applyAlignment="1">
      <alignment horizontal="center" vertical="center"/>
    </xf>
    <xf numFmtId="0" fontId="5" fillId="14" borderId="20" xfId="1" applyNumberFormat="1" applyFont="1" applyFill="1" applyBorder="1" applyAlignment="1">
      <alignment horizontal="center" vertical="center"/>
    </xf>
    <xf numFmtId="0" fontId="5" fillId="14" borderId="5" xfId="1" applyNumberFormat="1" applyFont="1" applyFill="1" applyBorder="1" applyAlignment="1">
      <alignment horizontal="center" vertical="center"/>
    </xf>
    <xf numFmtId="0" fontId="5" fillId="14" borderId="16" xfId="1" applyNumberFormat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23" borderId="5" xfId="1" applyFont="1" applyFill="1" applyBorder="1" applyAlignment="1">
      <alignment horizontal="center" vertical="center"/>
    </xf>
    <xf numFmtId="0" fontId="5" fillId="20" borderId="1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18" borderId="5" xfId="1" applyFont="1" applyFill="1" applyBorder="1" applyAlignment="1">
      <alignment horizontal="center" vertical="center"/>
    </xf>
    <xf numFmtId="0" fontId="5" fillId="13" borderId="8" xfId="1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5" fillId="24" borderId="8" xfId="1" applyFont="1" applyFill="1" applyBorder="1" applyAlignment="1">
      <alignment horizontal="center" vertical="center"/>
    </xf>
    <xf numFmtId="0" fontId="5" fillId="24" borderId="20" xfId="1" applyFont="1" applyFill="1" applyBorder="1" applyAlignment="1">
      <alignment horizontal="center" vertical="center"/>
    </xf>
    <xf numFmtId="0" fontId="5" fillId="24" borderId="16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 vertical="top"/>
    </xf>
    <xf numFmtId="0" fontId="5" fillId="22" borderId="1" xfId="1" applyFont="1" applyFill="1" applyBorder="1" applyAlignment="1">
      <alignment horizontal="center" vertical="center"/>
    </xf>
    <xf numFmtId="0" fontId="5" fillId="8" borderId="1" xfId="1" applyNumberFormat="1" applyFont="1" applyFill="1" applyBorder="1" applyAlignment="1">
      <alignment horizontal="center" vertical="center"/>
    </xf>
    <xf numFmtId="0" fontId="5" fillId="25" borderId="1" xfId="1" applyFont="1" applyFill="1" applyBorder="1" applyAlignment="1">
      <alignment horizontal="center" vertical="center"/>
    </xf>
    <xf numFmtId="0" fontId="4" fillId="20" borderId="1" xfId="0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23" fillId="24" borderId="1" xfId="1" applyFont="1" applyFill="1" applyBorder="1" applyAlignment="1">
      <alignment horizontal="center" vertical="center"/>
    </xf>
    <xf numFmtId="0" fontId="23" fillId="13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5" fillId="2" borderId="23" xfId="1" applyFont="1" applyFill="1" applyBorder="1" applyAlignment="1">
      <alignment horizontal="center" vertical="top"/>
    </xf>
    <xf numFmtId="0" fontId="5" fillId="2" borderId="6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vertical="center"/>
    </xf>
    <xf numFmtId="0" fontId="5" fillId="14" borderId="1" xfId="1" applyFont="1" applyFill="1" applyBorder="1" applyAlignment="1">
      <alignment vertical="center" wrapText="1"/>
    </xf>
    <xf numFmtId="0" fontId="5" fillId="14" borderId="1" xfId="1" applyFont="1" applyFill="1" applyBorder="1" applyAlignment="1">
      <alignment vertical="center"/>
    </xf>
    <xf numFmtId="0" fontId="4" fillId="13" borderId="1" xfId="1" applyFont="1" applyFill="1" applyBorder="1" applyAlignment="1">
      <alignment wrapText="1"/>
    </xf>
    <xf numFmtId="0" fontId="4" fillId="13" borderId="1" xfId="1" applyFont="1" applyFill="1" applyBorder="1"/>
    <xf numFmtId="0" fontId="5" fillId="9" borderId="1" xfId="1" applyFont="1" applyFill="1" applyBorder="1" applyAlignment="1" applyProtection="1">
      <alignment vertical="center" wrapText="1"/>
    </xf>
    <xf numFmtId="0" fontId="5" fillId="9" borderId="1" xfId="1" applyFont="1" applyFill="1" applyBorder="1" applyAlignment="1">
      <alignment vertical="center" wrapText="1"/>
    </xf>
    <xf numFmtId="0" fontId="5" fillId="14" borderId="1" xfId="0" applyFont="1" applyFill="1" applyBorder="1" applyAlignment="1" applyProtection="1">
      <alignment vertical="center" wrapText="1"/>
    </xf>
    <xf numFmtId="0" fontId="5" fillId="14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vertical="center" wrapText="1"/>
    </xf>
    <xf numFmtId="0" fontId="5" fillId="14" borderId="1" xfId="0" applyFont="1" applyFill="1" applyBorder="1" applyAlignment="1" applyProtection="1">
      <alignment vertical="top" wrapText="1"/>
    </xf>
    <xf numFmtId="0" fontId="5" fillId="14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3" fillId="8" borderId="1" xfId="1" applyFont="1" applyFill="1" applyBorder="1" applyAlignment="1">
      <alignment vertical="center" wrapText="1"/>
    </xf>
    <xf numFmtId="0" fontId="5" fillId="15" borderId="1" xfId="1" applyFont="1" applyFill="1" applyBorder="1" applyAlignment="1">
      <alignment vertical="center" wrapText="1"/>
    </xf>
    <xf numFmtId="0" fontId="4" fillId="23" borderId="24" xfId="1" applyFont="1" applyFill="1" applyBorder="1" applyAlignment="1">
      <alignment horizontal="center" vertical="center"/>
    </xf>
    <xf numFmtId="0" fontId="4" fillId="23" borderId="5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23" borderId="1" xfId="1" applyFont="1" applyFill="1" applyBorder="1" applyAlignment="1">
      <alignment horizontal="center" vertical="center"/>
    </xf>
    <xf numFmtId="49" fontId="5" fillId="14" borderId="1" xfId="0" applyNumberFormat="1" applyFont="1" applyFill="1" applyBorder="1" applyAlignment="1" applyProtection="1">
      <alignment horizontal="center" wrapText="1"/>
    </xf>
    <xf numFmtId="49" fontId="5" fillId="14" borderId="3" xfId="0" applyNumberFormat="1" applyFont="1" applyFill="1" applyBorder="1" applyAlignment="1" applyProtection="1">
      <alignment horizontal="center" vertical="center" wrapText="1"/>
    </xf>
    <xf numFmtId="0" fontId="5" fillId="9" borderId="1" xfId="1" applyFont="1" applyFill="1" applyBorder="1" applyAlignment="1" applyProtection="1">
      <alignment horizontal="center" vertical="center" wrapText="1"/>
    </xf>
    <xf numFmtId="0" fontId="5" fillId="14" borderId="1" xfId="1" applyFont="1" applyFill="1" applyBorder="1" applyAlignment="1">
      <alignment horizontal="center" vertical="center" wrapText="1"/>
    </xf>
    <xf numFmtId="49" fontId="3" fillId="13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17" borderId="1" xfId="1" applyFont="1" applyFill="1" applyBorder="1" applyAlignment="1" applyProtection="1">
      <alignment horizontal="center" vertical="center" wrapText="1"/>
    </xf>
    <xf numFmtId="0" fontId="5" fillId="17" borderId="1" xfId="1" applyFont="1" applyFill="1" applyBorder="1" applyAlignment="1">
      <alignment horizontal="center" vertical="center" wrapText="1"/>
    </xf>
    <xf numFmtId="0" fontId="4" fillId="26" borderId="1" xfId="1" applyFont="1" applyFill="1" applyBorder="1" applyAlignment="1">
      <alignment horizontal="center" vertical="center" textRotation="90"/>
    </xf>
    <xf numFmtId="0" fontId="2" fillId="26" borderId="1" xfId="1" applyFont="1" applyFill="1" applyBorder="1" applyAlignment="1" applyProtection="1">
      <alignment horizontal="left" wrapText="1"/>
    </xf>
    <xf numFmtId="0" fontId="4" fillId="26" borderId="1" xfId="1" applyNumberFormat="1" applyFont="1" applyFill="1" applyBorder="1" applyAlignment="1">
      <alignment horizontal="center" textRotation="90"/>
    </xf>
    <xf numFmtId="0" fontId="3" fillId="26" borderId="1" xfId="1" applyNumberFormat="1" applyFont="1" applyFill="1" applyBorder="1" applyAlignment="1" applyProtection="1">
      <alignment horizontal="center" vertical="center" wrapText="1"/>
    </xf>
    <xf numFmtId="0" fontId="4" fillId="26" borderId="1" xfId="1" applyFont="1" applyFill="1" applyBorder="1" applyAlignment="1">
      <alignment horizontal="center" textRotation="90"/>
    </xf>
    <xf numFmtId="0" fontId="4" fillId="26" borderId="3" xfId="1" applyFont="1" applyFill="1" applyBorder="1" applyAlignment="1">
      <alignment horizontal="center" textRotation="90" wrapText="1"/>
    </xf>
    <xf numFmtId="0" fontId="4" fillId="26" borderId="3" xfId="1" applyFont="1" applyFill="1" applyBorder="1" applyAlignment="1">
      <alignment horizontal="center" textRotation="90"/>
    </xf>
    <xf numFmtId="0" fontId="4" fillId="26" borderId="23" xfId="1" applyFont="1" applyFill="1" applyBorder="1" applyAlignment="1">
      <alignment horizontal="center" vertical="top"/>
    </xf>
    <xf numFmtId="0" fontId="4" fillId="26" borderId="3" xfId="1" applyFont="1" applyFill="1" applyBorder="1" applyAlignment="1">
      <alignment horizontal="center" vertical="top"/>
    </xf>
    <xf numFmtId="0" fontId="4" fillId="26" borderId="21" xfId="1" applyFont="1" applyFill="1" applyBorder="1" applyAlignment="1">
      <alignment horizontal="center" vertical="top"/>
    </xf>
    <xf numFmtId="0" fontId="4" fillId="26" borderId="6" xfId="1" applyFont="1" applyFill="1" applyBorder="1" applyAlignment="1">
      <alignment horizontal="center" vertical="top"/>
    </xf>
    <xf numFmtId="0" fontId="4" fillId="26" borderId="12" xfId="1" applyFont="1" applyFill="1" applyBorder="1" applyAlignment="1">
      <alignment horizontal="center" vertical="top"/>
    </xf>
    <xf numFmtId="0" fontId="4" fillId="26" borderId="17" xfId="1" applyFont="1" applyFill="1" applyBorder="1" applyAlignment="1">
      <alignment horizontal="center" vertical="top"/>
    </xf>
    <xf numFmtId="49" fontId="4" fillId="0" borderId="26" xfId="1" applyNumberFormat="1" applyFont="1" applyFill="1" applyBorder="1" applyAlignment="1">
      <alignment horizontal="center"/>
    </xf>
    <xf numFmtId="0" fontId="2" fillId="3" borderId="1" xfId="1" applyNumberFormat="1" applyFont="1" applyFill="1" applyBorder="1" applyAlignment="1" applyProtection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5" fillId="14" borderId="1" xfId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4" xfId="1" applyFont="1" applyFill="1" applyBorder="1" applyAlignment="1">
      <alignment horizontal="center" vertical="center" textRotation="90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15" borderId="19" xfId="1" applyFont="1" applyFill="1" applyBorder="1" applyAlignment="1">
      <alignment horizontal="center" vertical="top"/>
    </xf>
    <xf numFmtId="0" fontId="5" fillId="15" borderId="13" xfId="1" applyFont="1" applyFill="1" applyBorder="1" applyAlignment="1">
      <alignment horizontal="center" vertical="top"/>
    </xf>
    <xf numFmtId="0" fontId="5" fillId="15" borderId="18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textRotation="90"/>
    </xf>
    <xf numFmtId="0" fontId="5" fillId="0" borderId="4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textRotation="90"/>
    </xf>
    <xf numFmtId="0" fontId="4" fillId="0" borderId="8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5" fillId="0" borderId="19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25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center" vertical="top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4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15" borderId="25" xfId="1" applyFont="1" applyFill="1" applyBorder="1" applyAlignment="1">
      <alignment horizontal="center" vertical="top"/>
    </xf>
    <xf numFmtId="0" fontId="5" fillId="15" borderId="8" xfId="1" applyFont="1" applyFill="1" applyBorder="1" applyAlignment="1">
      <alignment horizontal="center" vertical="top"/>
    </xf>
    <xf numFmtId="0" fontId="5" fillId="15" borderId="22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13" borderId="2" xfId="1" applyFont="1" applyFill="1" applyBorder="1" applyAlignment="1">
      <alignment horizontal="center" textRotation="90" wrapText="1"/>
    </xf>
    <xf numFmtId="0" fontId="5" fillId="13" borderId="4" xfId="1" applyFont="1" applyFill="1" applyBorder="1" applyAlignment="1">
      <alignment horizontal="center" textRotation="90" wrapText="1"/>
    </xf>
    <xf numFmtId="0" fontId="5" fillId="13" borderId="3" xfId="1" applyFont="1" applyFill="1" applyBorder="1" applyAlignment="1">
      <alignment horizontal="center" textRotation="90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textRotation="90"/>
    </xf>
    <xf numFmtId="0" fontId="5" fillId="3" borderId="4" xfId="1" applyNumberFormat="1" applyFont="1" applyFill="1" applyBorder="1" applyAlignment="1">
      <alignment horizontal="center" textRotation="90"/>
    </xf>
    <xf numFmtId="0" fontId="5" fillId="3" borderId="3" xfId="1" applyNumberFormat="1" applyFont="1" applyFill="1" applyBorder="1" applyAlignment="1">
      <alignment horizontal="center" textRotation="90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top"/>
    </xf>
    <xf numFmtId="0" fontId="4" fillId="4" borderId="1" xfId="1" applyFont="1" applyFill="1" applyBorder="1" applyAlignment="1">
      <alignment horizontal="left" vertical="center" wrapText="1"/>
    </xf>
    <xf numFmtId="0" fontId="5" fillId="15" borderId="25" xfId="1" applyNumberFormat="1" applyFont="1" applyFill="1" applyBorder="1" applyAlignment="1">
      <alignment horizontal="center" vertical="center"/>
    </xf>
    <xf numFmtId="0" fontId="5" fillId="15" borderId="13" xfId="1" applyNumberFormat="1" applyFont="1" applyFill="1" applyBorder="1" applyAlignment="1">
      <alignment horizontal="center" vertical="center"/>
    </xf>
    <xf numFmtId="0" fontId="5" fillId="15" borderId="1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4" fillId="0" borderId="8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15" borderId="19" xfId="1" applyNumberFormat="1" applyFont="1" applyFill="1" applyBorder="1" applyAlignment="1">
      <alignment horizontal="center" vertical="center"/>
    </xf>
    <xf numFmtId="0" fontId="5" fillId="15" borderId="22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99FF"/>
      <color rgb="FFFF5050"/>
      <color rgb="FF873AC0"/>
      <color rgb="FFFF808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DEA3-0113-4D3A-B63D-026C3B0E1B56}">
  <dimension ref="A1:O19"/>
  <sheetViews>
    <sheetView workbookViewId="0">
      <selection activeCell="F17" sqref="F17"/>
    </sheetView>
  </sheetViews>
  <sheetFormatPr defaultRowHeight="15" x14ac:dyDescent="0.25"/>
  <sheetData>
    <row r="1" spans="1:15" ht="18.75" x14ac:dyDescent="0.3">
      <c r="A1" s="504" t="s">
        <v>192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</row>
    <row r="2" spans="1:15" ht="18.75" x14ac:dyDescent="0.3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</row>
    <row r="3" spans="1:15" ht="18.75" x14ac:dyDescent="0.3">
      <c r="A3" s="504" t="s">
        <v>202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</row>
    <row r="5" spans="1:15" ht="18.75" x14ac:dyDescent="0.3">
      <c r="A5" s="505" t="s">
        <v>203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</row>
    <row r="6" spans="1:15" ht="18.75" x14ac:dyDescent="0.3">
      <c r="A6" s="503" t="s">
        <v>193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</row>
    <row r="7" spans="1:15" ht="18.75" x14ac:dyDescent="0.3">
      <c r="A7" s="503" t="s">
        <v>194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</row>
    <row r="8" spans="1:15" ht="19.5" x14ac:dyDescent="0.35">
      <c r="A8" s="505" t="s">
        <v>195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</row>
    <row r="9" spans="1:15" ht="18.75" x14ac:dyDescent="0.25">
      <c r="A9" s="507" t="s">
        <v>196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1"/>
    </row>
    <row r="10" spans="1:15" ht="18.75" x14ac:dyDescent="0.25">
      <c r="A10" s="507" t="s">
        <v>204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1"/>
    </row>
    <row r="11" spans="1:15" ht="18.75" x14ac:dyDescent="0.25">
      <c r="A11" s="507" t="s">
        <v>205</v>
      </c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1"/>
    </row>
    <row r="12" spans="1:15" ht="18.75" x14ac:dyDescent="0.3">
      <c r="A12" s="503" t="s">
        <v>206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</row>
    <row r="13" spans="1:15" ht="15.75" x14ac:dyDescent="0.25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</row>
    <row r="14" spans="1:15" ht="15.75" x14ac:dyDescent="0.25">
      <c r="A14" s="511"/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</row>
    <row r="15" spans="1:15" ht="18.75" x14ac:dyDescent="0.3">
      <c r="B15" s="502"/>
      <c r="C15" s="502"/>
      <c r="D15" s="502"/>
      <c r="E15" s="502"/>
      <c r="F15" s="502"/>
      <c r="G15" s="502"/>
      <c r="H15" s="502" t="s">
        <v>207</v>
      </c>
      <c r="I15" s="502"/>
      <c r="J15" s="502"/>
      <c r="K15" s="502"/>
      <c r="L15" s="502"/>
      <c r="M15" s="502"/>
      <c r="N15" s="502"/>
    </row>
    <row r="16" spans="1:15" ht="18.75" x14ac:dyDescent="0.3">
      <c r="B16" s="502"/>
      <c r="C16" s="502"/>
      <c r="D16" s="502"/>
      <c r="E16" s="502"/>
      <c r="F16" s="502"/>
      <c r="G16" s="502"/>
      <c r="H16" s="506" t="s">
        <v>197</v>
      </c>
      <c r="I16" s="506"/>
      <c r="J16" s="506"/>
      <c r="K16" s="506"/>
      <c r="L16" s="506"/>
      <c r="M16" s="506"/>
      <c r="N16" s="506"/>
    </row>
    <row r="17" spans="2:14" ht="18.75" x14ac:dyDescent="0.3">
      <c r="B17" s="502"/>
      <c r="C17" s="502"/>
      <c r="D17" s="502"/>
      <c r="E17" s="502"/>
      <c r="F17" s="502"/>
      <c r="G17" s="502"/>
      <c r="H17" s="502" t="s">
        <v>198</v>
      </c>
      <c r="I17" s="502"/>
      <c r="J17" s="502"/>
      <c r="K17" s="502"/>
      <c r="L17" s="502"/>
      <c r="M17" s="502"/>
      <c r="N17" s="502"/>
    </row>
    <row r="18" spans="2:14" ht="18.75" x14ac:dyDescent="0.3">
      <c r="B18" s="502"/>
      <c r="C18" s="502"/>
      <c r="D18" s="502"/>
      <c r="E18" s="502"/>
      <c r="F18" s="502"/>
      <c r="G18" s="502"/>
      <c r="H18" s="502" t="s">
        <v>199</v>
      </c>
      <c r="I18" s="502"/>
      <c r="J18" s="502"/>
      <c r="K18" s="502"/>
      <c r="L18" s="502" t="s">
        <v>208</v>
      </c>
      <c r="M18" s="502"/>
      <c r="N18" s="502"/>
    </row>
    <row r="19" spans="2:14" ht="18.75" x14ac:dyDescent="0.3">
      <c r="B19" s="502"/>
      <c r="C19" s="502"/>
      <c r="D19" s="502"/>
      <c r="E19" s="502"/>
      <c r="F19" s="502"/>
      <c r="G19" s="502"/>
      <c r="H19" s="502" t="s">
        <v>200</v>
      </c>
      <c r="I19" s="502"/>
      <c r="J19" s="502"/>
      <c r="K19" s="502"/>
      <c r="L19" s="502"/>
      <c r="M19" s="502"/>
      <c r="N19" s="502"/>
    </row>
  </sheetData>
  <mergeCells count="14">
    <mergeCell ref="H16:N16"/>
    <mergeCell ref="A10:N10"/>
    <mergeCell ref="A11:N11"/>
    <mergeCell ref="A8:N8"/>
    <mergeCell ref="A9:N9"/>
    <mergeCell ref="A12:N12"/>
    <mergeCell ref="A13:N13"/>
    <mergeCell ref="A14:N14"/>
    <mergeCell ref="A7:N7"/>
    <mergeCell ref="A1:N1"/>
    <mergeCell ref="A2:N2"/>
    <mergeCell ref="A3:N3"/>
    <mergeCell ref="A5:N5"/>
    <mergeCell ref="A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CB231"/>
  <sheetViews>
    <sheetView tabSelected="1" view="pageBreakPreview" topLeftCell="A61" zoomScale="70" zoomScaleNormal="80" zoomScaleSheetLayoutView="70" workbookViewId="0">
      <selection activeCell="B54" sqref="B54"/>
    </sheetView>
  </sheetViews>
  <sheetFormatPr defaultColWidth="9.140625" defaultRowHeight="18.75" x14ac:dyDescent="0.25"/>
  <cols>
    <col min="1" max="1" width="14.85546875" style="28" customWidth="1"/>
    <col min="2" max="2" width="44.7109375" style="28" customWidth="1"/>
    <col min="3" max="3" width="23" style="28" customWidth="1"/>
    <col min="4" max="4" width="7.140625" style="28" hidden="1" customWidth="1"/>
    <col min="5" max="5" width="6.42578125" style="28" customWidth="1"/>
    <col min="6" max="6" width="8.5703125" style="28" customWidth="1"/>
    <col min="7" max="7" width="6.42578125" style="96" customWidth="1"/>
    <col min="8" max="8" width="7.7109375" style="28" customWidth="1"/>
    <col min="9" max="9" width="7.140625" style="28" customWidth="1"/>
    <col min="10" max="10" width="6.7109375" style="97" hidden="1" customWidth="1"/>
    <col min="11" max="11" width="7.85546875" style="28" customWidth="1"/>
    <col min="12" max="12" width="8.140625" style="28" customWidth="1"/>
    <col min="13" max="13" width="7.140625" style="28" hidden="1" customWidth="1"/>
    <col min="14" max="16" width="6.28515625" style="28" customWidth="1"/>
    <col min="17" max="17" width="6.140625" style="28" customWidth="1"/>
    <col min="18" max="18" width="9.28515625" style="187" hidden="1" customWidth="1"/>
    <col min="19" max="19" width="7.5703125" style="172" hidden="1" customWidth="1"/>
    <col min="20" max="20" width="9.28515625" style="28" bestFit="1" customWidth="1"/>
    <col min="21" max="21" width="4.140625" style="28" customWidth="1"/>
    <col min="22" max="23" width="5.7109375" style="28" customWidth="1"/>
    <col min="24" max="24" width="5.7109375" style="98" customWidth="1"/>
    <col min="25" max="25" width="9.28515625" style="28" bestFit="1" customWidth="1"/>
    <col min="26" max="26" width="4.140625" style="28" customWidth="1"/>
    <col min="27" max="28" width="5.7109375" style="28" customWidth="1"/>
    <col min="29" max="29" width="5.7109375" style="98" customWidth="1"/>
    <col min="30" max="30" width="9.28515625" style="28" bestFit="1" customWidth="1"/>
    <col min="31" max="31" width="4" style="28" customWidth="1"/>
    <col min="32" max="33" width="5.7109375" style="28" customWidth="1"/>
    <col min="34" max="34" width="5.7109375" style="98" customWidth="1"/>
    <col min="35" max="35" width="9.28515625" style="28" bestFit="1" customWidth="1"/>
    <col min="36" max="36" width="4.42578125" style="28" customWidth="1"/>
    <col min="37" max="38" width="5.7109375" style="28" customWidth="1"/>
    <col min="39" max="39" width="5.7109375" style="98" customWidth="1"/>
    <col min="40" max="40" width="2.85546875" style="28" hidden="1" customWidth="1"/>
    <col min="41" max="41" width="3.28515625" style="28" hidden="1" customWidth="1"/>
    <col min="42" max="42" width="2.42578125" style="28" hidden="1" customWidth="1"/>
    <col min="43" max="43" width="2.7109375" style="28" hidden="1" customWidth="1"/>
    <col min="44" max="44" width="2.85546875" style="98" hidden="1" customWidth="1"/>
    <col min="45" max="45" width="2.5703125" style="28" hidden="1" customWidth="1"/>
    <col min="46" max="46" width="3.28515625" style="28" hidden="1" customWidth="1"/>
    <col min="47" max="47" width="2.42578125" style="28" hidden="1" customWidth="1"/>
    <col min="48" max="48" width="2.7109375" style="28" hidden="1" customWidth="1"/>
    <col min="49" max="49" width="3" style="98" hidden="1" customWidth="1"/>
    <col min="50" max="50" width="2.85546875" style="98" hidden="1" customWidth="1"/>
    <col min="51" max="52" width="3" style="98" hidden="1" customWidth="1"/>
    <col min="53" max="54" width="2.42578125" style="98" hidden="1" customWidth="1"/>
    <col min="55" max="55" width="3" style="98" hidden="1" customWidth="1"/>
    <col min="56" max="58" width="2.85546875" style="98" hidden="1" customWidth="1"/>
    <col min="59" max="59" width="2.7109375" style="98" hidden="1" customWidth="1"/>
    <col min="60" max="60" width="12.85546875" style="28" bestFit="1" customWidth="1"/>
    <col min="61" max="61" width="11.7109375" style="28" customWidth="1"/>
    <col min="62" max="67" width="9.140625" style="28"/>
    <col min="68" max="68" width="9.140625" style="138"/>
    <col min="69" max="16384" width="9.140625" style="28"/>
  </cols>
  <sheetData>
    <row r="1" spans="1:68" s="100" customFormat="1" x14ac:dyDescent="0.25">
      <c r="A1" s="99"/>
      <c r="B1" s="70" t="s">
        <v>0</v>
      </c>
      <c r="C1" s="99"/>
      <c r="D1" s="343" t="s">
        <v>156</v>
      </c>
      <c r="E1" s="99"/>
      <c r="F1" s="99"/>
      <c r="G1" s="99"/>
      <c r="H1" s="99"/>
      <c r="I1" s="99"/>
      <c r="J1" s="340" t="s">
        <v>156</v>
      </c>
      <c r="K1" s="99"/>
      <c r="L1" s="99"/>
      <c r="M1" s="99"/>
      <c r="N1" s="99"/>
      <c r="O1" s="99"/>
      <c r="P1" s="99"/>
      <c r="Q1" s="99"/>
      <c r="R1" s="347" t="s">
        <v>156</v>
      </c>
      <c r="S1" s="166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P1" s="137"/>
    </row>
    <row r="2" spans="1:68" s="100" customFormat="1" ht="20.25" x14ac:dyDescent="0.3">
      <c r="A2" s="29"/>
      <c r="B2" s="30" t="s">
        <v>1</v>
      </c>
      <c r="C2" s="31"/>
      <c r="D2" s="344"/>
      <c r="E2" s="32"/>
      <c r="F2" s="33" t="s">
        <v>161</v>
      </c>
      <c r="G2" s="33"/>
      <c r="H2" s="31"/>
      <c r="I2" s="31"/>
      <c r="J2" s="338"/>
      <c r="K2" s="31"/>
      <c r="L2" s="31"/>
      <c r="M2" s="31"/>
      <c r="N2" s="31"/>
      <c r="O2" s="31"/>
      <c r="P2" s="31"/>
      <c r="Q2" s="31"/>
      <c r="R2" s="173"/>
      <c r="S2" s="167"/>
      <c r="T2" s="31"/>
      <c r="U2" s="31"/>
      <c r="V2" s="31"/>
      <c r="W2" s="31"/>
      <c r="X2" s="31"/>
      <c r="Y2" s="34"/>
      <c r="Z2" s="35"/>
      <c r="AA2" s="35"/>
      <c r="AB2" s="35"/>
      <c r="AC2" s="35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P2" s="137"/>
    </row>
    <row r="3" spans="1:68" s="318" customFormat="1" x14ac:dyDescent="0.25">
      <c r="D3" s="345"/>
      <c r="E3" s="319"/>
      <c r="F3" s="320"/>
      <c r="G3" s="320"/>
      <c r="H3" s="320"/>
      <c r="I3" s="320"/>
      <c r="J3" s="339"/>
      <c r="K3" s="320"/>
      <c r="L3" s="320"/>
      <c r="M3" s="320"/>
      <c r="N3" s="321"/>
      <c r="O3" s="95"/>
      <c r="P3" s="95"/>
      <c r="Q3" s="320"/>
      <c r="R3" s="348"/>
      <c r="S3" s="349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322"/>
      <c r="BJ3" s="323"/>
      <c r="BK3" s="323"/>
      <c r="BL3" s="323"/>
      <c r="BN3" s="324"/>
      <c r="BP3" s="325"/>
    </row>
    <row r="4" spans="1:68" s="253" customFormat="1" ht="47.25" customHeight="1" x14ac:dyDescent="0.25">
      <c r="A4" s="555" t="s">
        <v>2</v>
      </c>
      <c r="B4" s="558" t="s">
        <v>3</v>
      </c>
      <c r="C4" s="196" t="s">
        <v>14</v>
      </c>
      <c r="D4" s="535" t="s">
        <v>21</v>
      </c>
      <c r="E4" s="561" t="s">
        <v>145</v>
      </c>
      <c r="F4" s="564" t="s">
        <v>6</v>
      </c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6"/>
      <c r="R4" s="326"/>
      <c r="S4" s="327"/>
      <c r="T4" s="567" t="s">
        <v>7</v>
      </c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8"/>
      <c r="AU4" s="568"/>
      <c r="AV4" s="568"/>
      <c r="AW4" s="569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206"/>
      <c r="BI4" s="251"/>
      <c r="BJ4" s="252"/>
      <c r="BK4" s="252"/>
      <c r="BL4" s="252"/>
      <c r="BN4" s="254"/>
      <c r="BP4" s="255"/>
    </row>
    <row r="5" spans="1:68" s="253" customFormat="1" ht="47.25" customHeight="1" x14ac:dyDescent="0.25">
      <c r="A5" s="556"/>
      <c r="B5" s="559"/>
      <c r="C5" s="512" t="s">
        <v>4</v>
      </c>
      <c r="D5" s="536"/>
      <c r="E5" s="562"/>
      <c r="F5" s="515" t="s">
        <v>5</v>
      </c>
      <c r="G5" s="543" t="s">
        <v>100</v>
      </c>
      <c r="H5" s="515" t="s">
        <v>9</v>
      </c>
      <c r="I5" s="518" t="s">
        <v>139</v>
      </c>
      <c r="J5" s="519"/>
      <c r="K5" s="519"/>
      <c r="L5" s="519"/>
      <c r="M5" s="520"/>
      <c r="N5" s="515" t="s">
        <v>140</v>
      </c>
      <c r="O5" s="527" t="s">
        <v>14</v>
      </c>
      <c r="P5" s="528"/>
      <c r="Q5" s="529"/>
      <c r="R5" s="175"/>
      <c r="S5" s="242"/>
      <c r="T5" s="530" t="s">
        <v>10</v>
      </c>
      <c r="U5" s="531"/>
      <c r="V5" s="531"/>
      <c r="W5" s="531"/>
      <c r="X5" s="531"/>
      <c r="Y5" s="531"/>
      <c r="Z5" s="531"/>
      <c r="AA5" s="531"/>
      <c r="AB5" s="531"/>
      <c r="AC5" s="532"/>
      <c r="AD5" s="530" t="s">
        <v>11</v>
      </c>
      <c r="AE5" s="531"/>
      <c r="AF5" s="531"/>
      <c r="AG5" s="531"/>
      <c r="AH5" s="531"/>
      <c r="AI5" s="531"/>
      <c r="AJ5" s="531"/>
      <c r="AK5" s="531"/>
      <c r="AL5" s="531"/>
      <c r="AM5" s="532"/>
      <c r="AN5" s="521" t="s">
        <v>12</v>
      </c>
      <c r="AO5" s="522"/>
      <c r="AP5" s="522"/>
      <c r="AQ5" s="522"/>
      <c r="AR5" s="522"/>
      <c r="AS5" s="522"/>
      <c r="AT5" s="522"/>
      <c r="AU5" s="522"/>
      <c r="AV5" s="522"/>
      <c r="AW5" s="523"/>
      <c r="AX5" s="521" t="s">
        <v>147</v>
      </c>
      <c r="AY5" s="522"/>
      <c r="AZ5" s="522"/>
      <c r="BA5" s="522"/>
      <c r="BB5" s="522"/>
      <c r="BC5" s="522"/>
      <c r="BD5" s="522"/>
      <c r="BE5" s="522"/>
      <c r="BF5" s="522"/>
      <c r="BG5" s="523"/>
      <c r="BH5" s="206"/>
      <c r="BI5" s="251"/>
      <c r="BJ5" s="252"/>
      <c r="BK5" s="252"/>
      <c r="BL5" s="252"/>
      <c r="BN5" s="254"/>
      <c r="BP5" s="255"/>
    </row>
    <row r="6" spans="1:68" s="253" customFormat="1" ht="32.25" customHeight="1" x14ac:dyDescent="0.25">
      <c r="A6" s="556"/>
      <c r="B6" s="559"/>
      <c r="C6" s="513"/>
      <c r="D6" s="536"/>
      <c r="E6" s="562"/>
      <c r="F6" s="516"/>
      <c r="G6" s="544"/>
      <c r="H6" s="516"/>
      <c r="I6" s="524" t="s">
        <v>109</v>
      </c>
      <c r="J6" s="41"/>
      <c r="K6" s="546" t="s">
        <v>105</v>
      </c>
      <c r="L6" s="547"/>
      <c r="M6" s="548"/>
      <c r="N6" s="516"/>
      <c r="O6" s="515" t="s">
        <v>13</v>
      </c>
      <c r="P6" s="192"/>
      <c r="Q6" s="515" t="s">
        <v>8</v>
      </c>
      <c r="R6" s="175"/>
      <c r="S6" s="242"/>
      <c r="T6" s="530" t="s">
        <v>15</v>
      </c>
      <c r="U6" s="531"/>
      <c r="V6" s="531"/>
      <c r="W6" s="531"/>
      <c r="X6" s="534"/>
      <c r="Y6" s="533" t="s">
        <v>16</v>
      </c>
      <c r="Z6" s="531"/>
      <c r="AA6" s="531"/>
      <c r="AB6" s="531"/>
      <c r="AC6" s="532"/>
      <c r="AD6" s="570" t="s">
        <v>17</v>
      </c>
      <c r="AE6" s="531"/>
      <c r="AF6" s="531"/>
      <c r="AG6" s="531"/>
      <c r="AH6" s="534"/>
      <c r="AI6" s="533" t="s">
        <v>18</v>
      </c>
      <c r="AJ6" s="531"/>
      <c r="AK6" s="531"/>
      <c r="AL6" s="531"/>
      <c r="AM6" s="532"/>
      <c r="AN6" s="539" t="s">
        <v>19</v>
      </c>
      <c r="AO6" s="522"/>
      <c r="AP6" s="522"/>
      <c r="AQ6" s="522"/>
      <c r="AR6" s="540"/>
      <c r="AS6" s="538" t="s">
        <v>20</v>
      </c>
      <c r="AT6" s="522"/>
      <c r="AU6" s="522"/>
      <c r="AV6" s="522"/>
      <c r="AW6" s="523"/>
      <c r="AX6" s="539" t="s">
        <v>152</v>
      </c>
      <c r="AY6" s="522"/>
      <c r="AZ6" s="522"/>
      <c r="BA6" s="522"/>
      <c r="BB6" s="540"/>
      <c r="BC6" s="538" t="s">
        <v>151</v>
      </c>
      <c r="BD6" s="522"/>
      <c r="BE6" s="522"/>
      <c r="BF6" s="522"/>
      <c r="BG6" s="523"/>
      <c r="BH6" s="206"/>
      <c r="BI6" s="251"/>
      <c r="BJ6" s="252"/>
      <c r="BK6" s="252"/>
      <c r="BL6" s="252"/>
      <c r="BN6" s="254"/>
      <c r="BP6" s="255"/>
    </row>
    <row r="7" spans="1:68" s="253" customFormat="1" ht="32.25" customHeight="1" x14ac:dyDescent="0.25">
      <c r="A7" s="556"/>
      <c r="B7" s="559"/>
      <c r="C7" s="513"/>
      <c r="D7" s="536"/>
      <c r="E7" s="562"/>
      <c r="F7" s="516"/>
      <c r="G7" s="544"/>
      <c r="H7" s="516"/>
      <c r="I7" s="525"/>
      <c r="J7" s="41"/>
      <c r="K7" s="549"/>
      <c r="L7" s="550"/>
      <c r="M7" s="551"/>
      <c r="N7" s="516"/>
      <c r="O7" s="516"/>
      <c r="P7" s="193"/>
      <c r="Q7" s="516"/>
      <c r="R7" s="175"/>
      <c r="S7" s="242"/>
      <c r="T7" s="530" t="s">
        <v>97</v>
      </c>
      <c r="U7" s="531"/>
      <c r="V7" s="531"/>
      <c r="W7" s="531"/>
      <c r="X7" s="534"/>
      <c r="Y7" s="533" t="s">
        <v>141</v>
      </c>
      <c r="Z7" s="531"/>
      <c r="AA7" s="531"/>
      <c r="AB7" s="531"/>
      <c r="AC7" s="532"/>
      <c r="AD7" s="570" t="s">
        <v>97</v>
      </c>
      <c r="AE7" s="531"/>
      <c r="AF7" s="531"/>
      <c r="AG7" s="531"/>
      <c r="AH7" s="534"/>
      <c r="AI7" s="533" t="s">
        <v>141</v>
      </c>
      <c r="AJ7" s="531"/>
      <c r="AK7" s="531"/>
      <c r="AL7" s="531"/>
      <c r="AM7" s="532"/>
      <c r="AN7" s="539" t="s">
        <v>97</v>
      </c>
      <c r="AO7" s="522"/>
      <c r="AP7" s="522"/>
      <c r="AQ7" s="522"/>
      <c r="AR7" s="540"/>
      <c r="AS7" s="538" t="s">
        <v>97</v>
      </c>
      <c r="AT7" s="522"/>
      <c r="AU7" s="522"/>
      <c r="AV7" s="522"/>
      <c r="AW7" s="523"/>
      <c r="AX7" s="539" t="s">
        <v>97</v>
      </c>
      <c r="AY7" s="522"/>
      <c r="AZ7" s="522"/>
      <c r="BA7" s="522"/>
      <c r="BB7" s="540"/>
      <c r="BC7" s="538" t="s">
        <v>97</v>
      </c>
      <c r="BD7" s="522"/>
      <c r="BE7" s="522"/>
      <c r="BF7" s="522"/>
      <c r="BG7" s="523"/>
      <c r="BH7" s="206"/>
      <c r="BI7" s="251"/>
      <c r="BJ7" s="252"/>
      <c r="BK7" s="252"/>
      <c r="BL7" s="252"/>
      <c r="BN7" s="254"/>
      <c r="BP7" s="255"/>
    </row>
    <row r="8" spans="1:68" s="253" customFormat="1" ht="16.5" customHeight="1" x14ac:dyDescent="0.25">
      <c r="A8" s="556"/>
      <c r="B8" s="559"/>
      <c r="C8" s="513"/>
      <c r="D8" s="536"/>
      <c r="E8" s="562"/>
      <c r="F8" s="516"/>
      <c r="G8" s="544"/>
      <c r="H8" s="516"/>
      <c r="I8" s="525"/>
      <c r="J8" s="41"/>
      <c r="K8" s="552"/>
      <c r="L8" s="553"/>
      <c r="M8" s="554"/>
      <c r="N8" s="516"/>
      <c r="O8" s="516"/>
      <c r="P8" s="193"/>
      <c r="Q8" s="516"/>
      <c r="R8" s="175"/>
      <c r="S8" s="242"/>
      <c r="T8" s="530" t="s">
        <v>158</v>
      </c>
      <c r="U8" s="531"/>
      <c r="V8" s="531"/>
      <c r="W8" s="531"/>
      <c r="X8" s="534"/>
      <c r="Y8" s="533" t="s">
        <v>160</v>
      </c>
      <c r="Z8" s="531"/>
      <c r="AA8" s="531"/>
      <c r="AB8" s="531"/>
      <c r="AC8" s="532"/>
      <c r="AD8" s="531" t="s">
        <v>186</v>
      </c>
      <c r="AE8" s="531"/>
      <c r="AF8" s="531"/>
      <c r="AG8" s="531"/>
      <c r="AH8" s="534"/>
      <c r="AI8" s="533" t="s">
        <v>187</v>
      </c>
      <c r="AJ8" s="531"/>
      <c r="AK8" s="531"/>
      <c r="AL8" s="531"/>
      <c r="AM8" s="532"/>
      <c r="AN8" s="522" t="s">
        <v>142</v>
      </c>
      <c r="AO8" s="522"/>
      <c r="AP8" s="522"/>
      <c r="AQ8" s="522"/>
      <c r="AR8" s="540"/>
      <c r="AS8" s="538" t="s">
        <v>146</v>
      </c>
      <c r="AT8" s="522"/>
      <c r="AU8" s="522"/>
      <c r="AV8" s="522"/>
      <c r="AW8" s="523"/>
      <c r="AX8" s="522" t="s">
        <v>142</v>
      </c>
      <c r="AY8" s="522"/>
      <c r="AZ8" s="522"/>
      <c r="BA8" s="522"/>
      <c r="BB8" s="540"/>
      <c r="BC8" s="538" t="s">
        <v>146</v>
      </c>
      <c r="BD8" s="522"/>
      <c r="BE8" s="522"/>
      <c r="BF8" s="522"/>
      <c r="BG8" s="523"/>
      <c r="BH8" s="206"/>
      <c r="BI8" s="251"/>
      <c r="BJ8" s="252"/>
      <c r="BK8" s="252"/>
      <c r="BL8" s="252"/>
      <c r="BN8" s="254"/>
      <c r="BP8" s="255"/>
    </row>
    <row r="9" spans="1:68" s="258" customFormat="1" ht="166.5" customHeight="1" x14ac:dyDescent="0.25">
      <c r="A9" s="557"/>
      <c r="B9" s="560"/>
      <c r="C9" s="514"/>
      <c r="D9" s="537"/>
      <c r="E9" s="563"/>
      <c r="F9" s="517"/>
      <c r="G9" s="545"/>
      <c r="H9" s="517"/>
      <c r="I9" s="526"/>
      <c r="J9" s="329" t="s">
        <v>102</v>
      </c>
      <c r="K9" s="210" t="s">
        <v>108</v>
      </c>
      <c r="L9" s="210" t="s">
        <v>22</v>
      </c>
      <c r="M9" s="210" t="s">
        <v>23</v>
      </c>
      <c r="N9" s="517"/>
      <c r="O9" s="517"/>
      <c r="P9" s="194" t="s">
        <v>96</v>
      </c>
      <c r="Q9" s="517"/>
      <c r="R9" s="174" t="s">
        <v>137</v>
      </c>
      <c r="S9" s="188" t="s">
        <v>138</v>
      </c>
      <c r="T9" s="249" t="s">
        <v>143</v>
      </c>
      <c r="U9" s="49" t="s">
        <v>96</v>
      </c>
      <c r="V9" s="49" t="s">
        <v>144</v>
      </c>
      <c r="W9" s="238" t="s">
        <v>13</v>
      </c>
      <c r="X9" s="239" t="s">
        <v>8</v>
      </c>
      <c r="Y9" s="240" t="s">
        <v>143</v>
      </c>
      <c r="Z9" s="49" t="s">
        <v>96</v>
      </c>
      <c r="AA9" s="49" t="s">
        <v>144</v>
      </c>
      <c r="AB9" s="238" t="s">
        <v>13</v>
      </c>
      <c r="AC9" s="241" t="s">
        <v>8</v>
      </c>
      <c r="AD9" s="240" t="s">
        <v>143</v>
      </c>
      <c r="AE9" s="49" t="s">
        <v>96</v>
      </c>
      <c r="AF9" s="49" t="s">
        <v>144</v>
      </c>
      <c r="AG9" s="238" t="s">
        <v>13</v>
      </c>
      <c r="AH9" s="239" t="s">
        <v>8</v>
      </c>
      <c r="AI9" s="240" t="s">
        <v>143</v>
      </c>
      <c r="AJ9" s="49" t="s">
        <v>96</v>
      </c>
      <c r="AK9" s="49" t="s">
        <v>144</v>
      </c>
      <c r="AL9" s="238" t="s">
        <v>13</v>
      </c>
      <c r="AM9" s="241" t="s">
        <v>8</v>
      </c>
      <c r="AN9" s="355" t="s">
        <v>143</v>
      </c>
      <c r="AO9" s="356" t="s">
        <v>96</v>
      </c>
      <c r="AP9" s="356" t="s">
        <v>144</v>
      </c>
      <c r="AQ9" s="356" t="s">
        <v>13</v>
      </c>
      <c r="AR9" s="357" t="s">
        <v>8</v>
      </c>
      <c r="AS9" s="355" t="s">
        <v>143</v>
      </c>
      <c r="AT9" s="356" t="s">
        <v>96</v>
      </c>
      <c r="AU9" s="356" t="s">
        <v>144</v>
      </c>
      <c r="AV9" s="356" t="s">
        <v>13</v>
      </c>
      <c r="AW9" s="358" t="s">
        <v>8</v>
      </c>
      <c r="AX9" s="355" t="s">
        <v>143</v>
      </c>
      <c r="AY9" s="356" t="s">
        <v>96</v>
      </c>
      <c r="AZ9" s="356" t="s">
        <v>144</v>
      </c>
      <c r="BA9" s="356" t="s">
        <v>13</v>
      </c>
      <c r="BB9" s="357" t="s">
        <v>8</v>
      </c>
      <c r="BC9" s="355" t="s">
        <v>143</v>
      </c>
      <c r="BD9" s="356" t="s">
        <v>96</v>
      </c>
      <c r="BE9" s="356" t="s">
        <v>144</v>
      </c>
      <c r="BF9" s="356" t="s">
        <v>13</v>
      </c>
      <c r="BG9" s="358" t="s">
        <v>8</v>
      </c>
      <c r="BH9" s="211"/>
      <c r="BI9" s="256" t="s">
        <v>148</v>
      </c>
      <c r="BJ9" s="257"/>
      <c r="BK9" s="257"/>
      <c r="BL9" s="257"/>
      <c r="BN9" s="259"/>
      <c r="BP9" s="260"/>
    </row>
    <row r="10" spans="1:68" s="265" customFormat="1" x14ac:dyDescent="0.25">
      <c r="A10" s="266">
        <v>1</v>
      </c>
      <c r="B10" s="266">
        <v>2</v>
      </c>
      <c r="C10" s="266">
        <v>3</v>
      </c>
      <c r="D10" s="267"/>
      <c r="E10" s="264">
        <v>4</v>
      </c>
      <c r="F10" s="268">
        <v>5</v>
      </c>
      <c r="G10" s="269">
        <v>6</v>
      </c>
      <c r="H10" s="268">
        <v>7</v>
      </c>
      <c r="I10" s="268">
        <v>8</v>
      </c>
      <c r="J10" s="270"/>
      <c r="K10" s="268">
        <v>9</v>
      </c>
      <c r="L10" s="268">
        <v>10</v>
      </c>
      <c r="M10" s="268">
        <v>11</v>
      </c>
      <c r="N10" s="209">
        <v>12</v>
      </c>
      <c r="O10" s="268">
        <v>13</v>
      </c>
      <c r="P10" s="268">
        <v>14</v>
      </c>
      <c r="Q10" s="268">
        <v>15</v>
      </c>
      <c r="R10" s="271"/>
      <c r="S10" s="272"/>
      <c r="T10" s="225">
        <v>16</v>
      </c>
      <c r="U10" s="203">
        <v>17</v>
      </c>
      <c r="V10" s="203">
        <v>18</v>
      </c>
      <c r="W10" s="45">
        <v>19</v>
      </c>
      <c r="X10" s="213">
        <v>20</v>
      </c>
      <c r="Y10" s="205">
        <v>21</v>
      </c>
      <c r="Z10" s="203">
        <v>22</v>
      </c>
      <c r="AA10" s="204">
        <v>23</v>
      </c>
      <c r="AB10" s="161">
        <v>24</v>
      </c>
      <c r="AC10" s="122">
        <v>25</v>
      </c>
      <c r="AD10" s="205">
        <v>26</v>
      </c>
      <c r="AE10" s="203">
        <v>27</v>
      </c>
      <c r="AF10" s="203">
        <v>28</v>
      </c>
      <c r="AG10" s="161">
        <v>29</v>
      </c>
      <c r="AH10" s="213">
        <v>30</v>
      </c>
      <c r="AI10" s="205">
        <v>31</v>
      </c>
      <c r="AJ10" s="203">
        <v>32</v>
      </c>
      <c r="AK10" s="204">
        <v>33</v>
      </c>
      <c r="AL10" s="161">
        <v>34</v>
      </c>
      <c r="AM10" s="122">
        <v>35</v>
      </c>
      <c r="AN10" s="359">
        <v>36</v>
      </c>
      <c r="AO10" s="360">
        <v>37</v>
      </c>
      <c r="AP10" s="360">
        <v>38</v>
      </c>
      <c r="AQ10" s="360">
        <v>39</v>
      </c>
      <c r="AR10" s="361">
        <v>40</v>
      </c>
      <c r="AS10" s="362">
        <v>41</v>
      </c>
      <c r="AT10" s="360">
        <v>42</v>
      </c>
      <c r="AU10" s="360">
        <v>43</v>
      </c>
      <c r="AV10" s="360">
        <v>44</v>
      </c>
      <c r="AW10" s="363">
        <v>45</v>
      </c>
      <c r="AX10" s="359">
        <v>46</v>
      </c>
      <c r="AY10" s="360">
        <v>47</v>
      </c>
      <c r="AZ10" s="360">
        <v>48</v>
      </c>
      <c r="BA10" s="360">
        <v>49</v>
      </c>
      <c r="BB10" s="361">
        <v>50</v>
      </c>
      <c r="BC10" s="362">
        <v>51</v>
      </c>
      <c r="BD10" s="360">
        <v>52</v>
      </c>
      <c r="BE10" s="360">
        <v>53</v>
      </c>
      <c r="BF10" s="360">
        <v>54</v>
      </c>
      <c r="BG10" s="363">
        <v>55</v>
      </c>
      <c r="BH10" s="206"/>
      <c r="BI10" s="147">
        <v>4</v>
      </c>
      <c r="BJ10" s="207"/>
      <c r="BK10" s="207"/>
      <c r="BL10" s="207"/>
      <c r="BN10" s="273"/>
      <c r="BP10" s="137"/>
    </row>
    <row r="11" spans="1:68" x14ac:dyDescent="0.25">
      <c r="A11" s="189"/>
      <c r="B11" s="346"/>
      <c r="C11" s="190"/>
      <c r="D11" s="39"/>
      <c r="E11" s="208"/>
      <c r="F11" s="40"/>
      <c r="G11" s="191"/>
      <c r="H11" s="40"/>
      <c r="I11" s="40"/>
      <c r="J11" s="41"/>
      <c r="K11" s="40"/>
      <c r="L11" s="40"/>
      <c r="M11" s="40"/>
      <c r="N11" s="194"/>
      <c r="O11" s="42" t="s">
        <v>98</v>
      </c>
      <c r="P11" s="42"/>
      <c r="Q11" s="43"/>
      <c r="R11" s="175"/>
      <c r="S11" s="242"/>
      <c r="T11" s="452">
        <v>17</v>
      </c>
      <c r="U11" s="44"/>
      <c r="V11" s="44"/>
      <c r="W11" s="45"/>
      <c r="X11" s="213"/>
      <c r="Y11" s="453">
        <v>21</v>
      </c>
      <c r="Z11" s="44"/>
      <c r="AA11" s="212"/>
      <c r="AB11" s="161"/>
      <c r="AC11" s="122"/>
      <c r="AD11" s="453">
        <v>9</v>
      </c>
      <c r="AE11" s="44"/>
      <c r="AF11" s="44"/>
      <c r="AG11" s="161"/>
      <c r="AH11" s="213"/>
      <c r="AI11" s="453">
        <v>14</v>
      </c>
      <c r="AJ11" s="44"/>
      <c r="AK11" s="212"/>
      <c r="AL11" s="161"/>
      <c r="AM11" s="122"/>
      <c r="AN11" s="359"/>
      <c r="AO11" s="360"/>
      <c r="AP11" s="360"/>
      <c r="AQ11" s="360"/>
      <c r="AR11" s="361"/>
      <c r="AS11" s="362"/>
      <c r="AT11" s="360"/>
      <c r="AU11" s="360"/>
      <c r="AV11" s="360"/>
      <c r="AW11" s="363"/>
      <c r="AX11" s="359"/>
      <c r="AY11" s="360"/>
      <c r="AZ11" s="360"/>
      <c r="BA11" s="360"/>
      <c r="BB11" s="361"/>
      <c r="BC11" s="362"/>
      <c r="BD11" s="360"/>
      <c r="BE11" s="360"/>
      <c r="BF11" s="360"/>
      <c r="BG11" s="363"/>
      <c r="BH11" s="38">
        <f>SUM(T11:BG11)</f>
        <v>61</v>
      </c>
      <c r="BI11" s="147"/>
      <c r="BK11" s="146" t="s">
        <v>27</v>
      </c>
      <c r="BL11" s="146" t="s">
        <v>122</v>
      </c>
      <c r="BN11" s="148" t="s">
        <v>112</v>
      </c>
    </row>
    <row r="12" spans="1:68" x14ac:dyDescent="0.25">
      <c r="A12" s="189"/>
      <c r="B12" s="190"/>
      <c r="C12" s="190"/>
      <c r="D12" s="39"/>
      <c r="E12" s="208"/>
      <c r="F12" s="294" t="s">
        <v>107</v>
      </c>
      <c r="G12" s="191"/>
      <c r="H12" s="40"/>
      <c r="I12" s="40"/>
      <c r="J12" s="41"/>
      <c r="K12" s="40"/>
      <c r="L12" s="40"/>
      <c r="M12" s="40"/>
      <c r="N12" s="194"/>
      <c r="O12" s="158" t="s">
        <v>99</v>
      </c>
      <c r="P12" s="42"/>
      <c r="Q12" s="43"/>
      <c r="R12" s="175"/>
      <c r="S12" s="242"/>
      <c r="T12" s="226">
        <v>0</v>
      </c>
      <c r="U12" s="44"/>
      <c r="V12" s="44"/>
      <c r="W12" s="45"/>
      <c r="X12" s="213"/>
      <c r="Y12" s="113">
        <v>1</v>
      </c>
      <c r="Z12" s="44"/>
      <c r="AA12" s="212"/>
      <c r="AB12" s="161"/>
      <c r="AC12" s="122"/>
      <c r="AD12" s="113">
        <v>7</v>
      </c>
      <c r="AE12" s="44"/>
      <c r="AF12" s="44"/>
      <c r="AG12" s="161"/>
      <c r="AH12" s="213"/>
      <c r="AI12" s="113">
        <v>8</v>
      </c>
      <c r="AJ12" s="44"/>
      <c r="AK12" s="212"/>
      <c r="AL12" s="161"/>
      <c r="AM12" s="122"/>
      <c r="AN12" s="359"/>
      <c r="AO12" s="360"/>
      <c r="AP12" s="360"/>
      <c r="AQ12" s="360"/>
      <c r="AR12" s="361"/>
      <c r="AS12" s="362"/>
      <c r="AT12" s="360"/>
      <c r="AU12" s="360"/>
      <c r="AV12" s="360"/>
      <c r="AW12" s="363"/>
      <c r="AX12" s="359"/>
      <c r="AY12" s="360"/>
      <c r="AZ12" s="360"/>
      <c r="BA12" s="360"/>
      <c r="BB12" s="361"/>
      <c r="BC12" s="362"/>
      <c r="BD12" s="360"/>
      <c r="BE12" s="360"/>
      <c r="BF12" s="360"/>
      <c r="BG12" s="363"/>
      <c r="BH12" s="38">
        <f t="shared" ref="BH12:BH13" si="0">SUM(T12:BG12)</f>
        <v>16</v>
      </c>
      <c r="BI12" s="70">
        <f>SUM(BH3:BH12)</f>
        <v>77</v>
      </c>
      <c r="BK12" s="146">
        <v>5</v>
      </c>
      <c r="BL12" s="146">
        <v>6</v>
      </c>
      <c r="BM12" s="28">
        <f>SUM(BI12:BL12)</f>
        <v>88</v>
      </c>
      <c r="BN12" s="149">
        <v>123</v>
      </c>
    </row>
    <row r="13" spans="1:68" x14ac:dyDescent="0.25">
      <c r="A13" s="189"/>
      <c r="B13" s="190"/>
      <c r="C13" s="190"/>
      <c r="D13" s="39"/>
      <c r="E13" s="208"/>
      <c r="F13" s="342"/>
      <c r="G13" s="191"/>
      <c r="H13" s="40"/>
      <c r="I13" s="40"/>
      <c r="J13" s="41"/>
      <c r="K13" s="40"/>
      <c r="L13" s="40"/>
      <c r="M13" s="40"/>
      <c r="N13" s="194"/>
      <c r="O13" s="42" t="s">
        <v>27</v>
      </c>
      <c r="P13" s="42"/>
      <c r="Q13" s="43"/>
      <c r="R13" s="175"/>
      <c r="S13" s="242"/>
      <c r="T13" s="226">
        <v>0</v>
      </c>
      <c r="U13" s="44"/>
      <c r="V13" s="44"/>
      <c r="W13" s="45"/>
      <c r="X13" s="213"/>
      <c r="Y13" s="113">
        <v>2</v>
      </c>
      <c r="Z13" s="44"/>
      <c r="AA13" s="212"/>
      <c r="AB13" s="161"/>
      <c r="AC13" s="122"/>
      <c r="AD13" s="113">
        <v>1</v>
      </c>
      <c r="AE13" s="44"/>
      <c r="AF13" s="44"/>
      <c r="AG13" s="161"/>
      <c r="AH13" s="213"/>
      <c r="AI13" s="113">
        <v>2</v>
      </c>
      <c r="AJ13" s="44"/>
      <c r="AK13" s="212"/>
      <c r="AL13" s="161"/>
      <c r="AM13" s="122"/>
      <c r="AN13" s="359"/>
      <c r="AO13" s="360"/>
      <c r="AP13" s="360"/>
      <c r="AQ13" s="360"/>
      <c r="AR13" s="361"/>
      <c r="AS13" s="362"/>
      <c r="AT13" s="360"/>
      <c r="AU13" s="360"/>
      <c r="AV13" s="360"/>
      <c r="AW13" s="363"/>
      <c r="AX13" s="359"/>
      <c r="AY13" s="360"/>
      <c r="AZ13" s="360"/>
      <c r="BA13" s="360"/>
      <c r="BB13" s="361"/>
      <c r="BC13" s="362"/>
      <c r="BD13" s="360"/>
      <c r="BE13" s="360"/>
      <c r="BF13" s="360"/>
      <c r="BG13" s="363"/>
      <c r="BH13" s="206">
        <f t="shared" si="0"/>
        <v>5</v>
      </c>
      <c r="BI13" s="70"/>
      <c r="BK13" s="146"/>
      <c r="BL13" s="146"/>
      <c r="BN13" s="149"/>
    </row>
    <row r="14" spans="1:68" s="285" customFormat="1" x14ac:dyDescent="0.25">
      <c r="A14" s="287"/>
      <c r="B14" s="288" t="s">
        <v>24</v>
      </c>
      <c r="C14" s="288"/>
      <c r="D14" s="47"/>
      <c r="E14" s="498">
        <v>288</v>
      </c>
      <c r="F14" s="289"/>
      <c r="G14" s="290"/>
      <c r="H14" s="289"/>
      <c r="I14" s="289"/>
      <c r="J14" s="48"/>
      <c r="K14" s="289"/>
      <c r="L14" s="289"/>
      <c r="M14" s="298" t="s">
        <v>24</v>
      </c>
      <c r="N14" s="291"/>
      <c r="O14" s="202"/>
      <c r="P14" s="202"/>
      <c r="Q14" s="202"/>
      <c r="R14" s="201"/>
      <c r="S14" s="292"/>
      <c r="T14" s="274">
        <f>(T11+T12+T13)*36</f>
        <v>612</v>
      </c>
      <c r="U14" s="275"/>
      <c r="V14" s="276"/>
      <c r="W14" s="277"/>
      <c r="X14" s="278"/>
      <c r="Y14" s="279">
        <f>(Y11+Y12+Y13)*36</f>
        <v>864</v>
      </c>
      <c r="Z14" s="275"/>
      <c r="AA14" s="280"/>
      <c r="AB14" s="281"/>
      <c r="AC14" s="282"/>
      <c r="AD14" s="279">
        <f>(AD11+AD12++AD13)*36</f>
        <v>612</v>
      </c>
      <c r="AE14" s="275"/>
      <c r="AF14" s="276"/>
      <c r="AG14" s="281"/>
      <c r="AH14" s="278"/>
      <c r="AI14" s="279">
        <f>(AI11+AI12+AI13)*36</f>
        <v>864</v>
      </c>
      <c r="AJ14" s="275"/>
      <c r="AK14" s="280"/>
      <c r="AL14" s="281"/>
      <c r="AM14" s="282"/>
      <c r="AN14" s="364">
        <f>(AN11+AN12+AN13)*36</f>
        <v>0</v>
      </c>
      <c r="AO14" s="365"/>
      <c r="AP14" s="365"/>
      <c r="AQ14" s="365"/>
      <c r="AR14" s="366"/>
      <c r="AS14" s="367"/>
      <c r="AT14" s="365"/>
      <c r="AU14" s="365"/>
      <c r="AV14" s="365"/>
      <c r="AW14" s="368"/>
      <c r="AX14" s="364">
        <f>(AX11+AX12+AX13)*36</f>
        <v>0</v>
      </c>
      <c r="AY14" s="365"/>
      <c r="AZ14" s="365"/>
      <c r="BA14" s="365"/>
      <c r="BB14" s="366"/>
      <c r="BC14" s="367">
        <f>(BC11+BC12+BC13)*36</f>
        <v>0</v>
      </c>
      <c r="BD14" s="365"/>
      <c r="BE14" s="365"/>
      <c r="BF14" s="365"/>
      <c r="BG14" s="368"/>
      <c r="BH14" s="283">
        <f>SUM(T14:AT14)</f>
        <v>2952</v>
      </c>
      <c r="BI14" s="284"/>
      <c r="BP14" s="286"/>
    </row>
    <row r="15" spans="1:68" s="285" customFormat="1" x14ac:dyDescent="0.25">
      <c r="A15" s="287"/>
      <c r="B15" s="288" t="s">
        <v>25</v>
      </c>
      <c r="C15" s="288"/>
      <c r="D15" s="47"/>
      <c r="E15" s="499">
        <f>E18+E38</f>
        <v>288</v>
      </c>
      <c r="F15" s="289"/>
      <c r="G15" s="290"/>
      <c r="H15" s="289"/>
      <c r="I15" s="289"/>
      <c r="J15" s="48"/>
      <c r="K15" s="289"/>
      <c r="L15" s="289"/>
      <c r="M15" s="298" t="s">
        <v>25</v>
      </c>
      <c r="N15" s="291"/>
      <c r="O15" s="202"/>
      <c r="P15" s="202"/>
      <c r="Q15" s="202"/>
      <c r="R15" s="201"/>
      <c r="S15" s="292"/>
      <c r="T15" s="274">
        <f t="shared" ref="T15:AM15" si="1">T18+T38</f>
        <v>612</v>
      </c>
      <c r="U15" s="275">
        <f t="shared" si="1"/>
        <v>0</v>
      </c>
      <c r="V15" s="293">
        <f t="shared" si="1"/>
        <v>0</v>
      </c>
      <c r="W15" s="277">
        <f t="shared" si="1"/>
        <v>0</v>
      </c>
      <c r="X15" s="278">
        <f t="shared" si="1"/>
        <v>0</v>
      </c>
      <c r="Y15" s="279">
        <f t="shared" si="1"/>
        <v>751</v>
      </c>
      <c r="Z15" s="275">
        <f t="shared" si="1"/>
        <v>9</v>
      </c>
      <c r="AA15" s="276">
        <f t="shared" si="1"/>
        <v>36</v>
      </c>
      <c r="AB15" s="277">
        <f t="shared" si="1"/>
        <v>32</v>
      </c>
      <c r="AC15" s="282">
        <f t="shared" si="1"/>
        <v>36</v>
      </c>
      <c r="AD15" s="279">
        <f t="shared" si="1"/>
        <v>324</v>
      </c>
      <c r="AE15" s="275">
        <f t="shared" si="1"/>
        <v>4</v>
      </c>
      <c r="AF15" s="276">
        <f t="shared" si="1"/>
        <v>252</v>
      </c>
      <c r="AG15" s="281">
        <f t="shared" si="1"/>
        <v>12</v>
      </c>
      <c r="AH15" s="278">
        <f t="shared" si="1"/>
        <v>20</v>
      </c>
      <c r="AI15" s="279">
        <f t="shared" si="1"/>
        <v>502</v>
      </c>
      <c r="AJ15" s="275">
        <f t="shared" si="1"/>
        <v>4</v>
      </c>
      <c r="AK15" s="442">
        <f>AK18+AK38+AK72</f>
        <v>324</v>
      </c>
      <c r="AL15" s="277">
        <f t="shared" si="1"/>
        <v>14</v>
      </c>
      <c r="AM15" s="282">
        <f t="shared" si="1"/>
        <v>20</v>
      </c>
      <c r="AN15" s="364"/>
      <c r="AO15" s="365"/>
      <c r="AP15" s="365"/>
      <c r="AQ15" s="365"/>
      <c r="AR15" s="366"/>
      <c r="AS15" s="367"/>
      <c r="AT15" s="365"/>
      <c r="AU15" s="365"/>
      <c r="AV15" s="365"/>
      <c r="AW15" s="368"/>
      <c r="AX15" s="364"/>
      <c r="AY15" s="365"/>
      <c r="AZ15" s="365"/>
      <c r="BA15" s="365"/>
      <c r="BB15" s="366"/>
      <c r="BC15" s="367"/>
      <c r="BD15" s="365"/>
      <c r="BE15" s="365"/>
      <c r="BF15" s="365"/>
      <c r="BG15" s="368"/>
      <c r="BH15" s="283">
        <f>SUM(T15:AT15)</f>
        <v>2952</v>
      </c>
      <c r="BI15" s="284"/>
      <c r="BP15" s="286"/>
    </row>
    <row r="16" spans="1:68" s="285" customFormat="1" x14ac:dyDescent="0.25">
      <c r="A16" s="287"/>
      <c r="B16" s="288" t="s">
        <v>26</v>
      </c>
      <c r="C16" s="288"/>
      <c r="D16" s="47"/>
      <c r="E16" s="12">
        <f>E14-E15</f>
        <v>0</v>
      </c>
      <c r="F16" s="341"/>
      <c r="G16" s="295"/>
      <c r="H16" s="289"/>
      <c r="I16" s="289"/>
      <c r="J16" s="48"/>
      <c r="K16" s="289"/>
      <c r="L16" s="289"/>
      <c r="M16" s="298" t="s">
        <v>26</v>
      </c>
      <c r="N16" s="291"/>
      <c r="O16" s="202"/>
      <c r="P16" s="202"/>
      <c r="Q16" s="202"/>
      <c r="R16" s="201"/>
      <c r="S16" s="292"/>
      <c r="T16" s="296">
        <f>T14-T15-U15-V15-W15-X15</f>
        <v>0</v>
      </c>
      <c r="U16" s="275"/>
      <c r="V16" s="276"/>
      <c r="W16" s="277"/>
      <c r="X16" s="278"/>
      <c r="Y16" s="297">
        <f>Y14-Y15-Z15-AA15-AB15-AC15</f>
        <v>0</v>
      </c>
      <c r="Z16" s="275"/>
      <c r="AA16" s="280"/>
      <c r="AB16" s="281"/>
      <c r="AC16" s="282"/>
      <c r="AD16" s="297">
        <f>AD14-AD15-AE15-AF15-AG15-AH15</f>
        <v>0</v>
      </c>
      <c r="AE16" s="275"/>
      <c r="AF16" s="276"/>
      <c r="AG16" s="281"/>
      <c r="AH16" s="278"/>
      <c r="AI16" s="297">
        <f>AI14-AI15-AJ15-AK15-AL15-AM15</f>
        <v>0</v>
      </c>
      <c r="AJ16" s="275"/>
      <c r="AK16" s="280"/>
      <c r="AL16" s="281"/>
      <c r="AM16" s="282"/>
      <c r="AN16" s="364">
        <f>AN14-AN15-AO15-AP15-AQ15-AR15</f>
        <v>0</v>
      </c>
      <c r="AO16" s="365"/>
      <c r="AP16" s="365"/>
      <c r="AQ16" s="365"/>
      <c r="AR16" s="366"/>
      <c r="AS16" s="367"/>
      <c r="AT16" s="365"/>
      <c r="AU16" s="365"/>
      <c r="AV16" s="365"/>
      <c r="AW16" s="368"/>
      <c r="AX16" s="364"/>
      <c r="AY16" s="365"/>
      <c r="AZ16" s="365"/>
      <c r="BA16" s="365"/>
      <c r="BB16" s="366"/>
      <c r="BC16" s="367"/>
      <c r="BD16" s="365"/>
      <c r="BE16" s="365"/>
      <c r="BF16" s="365"/>
      <c r="BG16" s="368"/>
      <c r="BH16" s="283">
        <f>SUM(T16:AT16)</f>
        <v>0</v>
      </c>
      <c r="BI16" s="284"/>
      <c r="BP16" s="286"/>
    </row>
    <row r="17" spans="1:68" s="52" customFormat="1" x14ac:dyDescent="0.25">
      <c r="A17" s="484"/>
      <c r="B17" s="485"/>
      <c r="C17" s="485"/>
      <c r="D17" s="486"/>
      <c r="E17" s="487"/>
      <c r="F17" s="488"/>
      <c r="G17" s="488"/>
      <c r="H17" s="488"/>
      <c r="I17" s="488"/>
      <c r="J17" s="488"/>
      <c r="K17" s="488"/>
      <c r="L17" s="488"/>
      <c r="M17" s="488"/>
      <c r="N17" s="489"/>
      <c r="O17" s="490"/>
      <c r="P17" s="490"/>
      <c r="Q17" s="490"/>
      <c r="R17" s="176"/>
      <c r="S17" s="243"/>
      <c r="T17" s="491"/>
      <c r="U17" s="492"/>
      <c r="V17" s="492"/>
      <c r="W17" s="492"/>
      <c r="X17" s="493"/>
      <c r="Y17" s="494"/>
      <c r="Z17" s="492"/>
      <c r="AA17" s="495"/>
      <c r="AB17" s="495"/>
      <c r="AC17" s="496"/>
      <c r="AD17" s="494"/>
      <c r="AE17" s="492"/>
      <c r="AF17" s="492"/>
      <c r="AG17" s="495"/>
      <c r="AH17" s="493"/>
      <c r="AI17" s="494"/>
      <c r="AJ17" s="492"/>
      <c r="AK17" s="495"/>
      <c r="AL17" s="495"/>
      <c r="AM17" s="496"/>
      <c r="AN17" s="359"/>
      <c r="AO17" s="360"/>
      <c r="AP17" s="360"/>
      <c r="AQ17" s="360"/>
      <c r="AR17" s="361"/>
      <c r="AS17" s="362"/>
      <c r="AT17" s="360"/>
      <c r="AU17" s="360"/>
      <c r="AV17" s="360"/>
      <c r="AW17" s="363"/>
      <c r="AX17" s="359"/>
      <c r="AY17" s="360"/>
      <c r="AZ17" s="360"/>
      <c r="BA17" s="360"/>
      <c r="BB17" s="361"/>
      <c r="BC17" s="362"/>
      <c r="BD17" s="360"/>
      <c r="BE17" s="360"/>
      <c r="BF17" s="360"/>
      <c r="BG17" s="363"/>
      <c r="BH17" s="50"/>
      <c r="BI17" s="51">
        <f>BI19+BI31+BI34</f>
        <v>1476</v>
      </c>
      <c r="BJ17" s="51"/>
      <c r="BP17" s="139"/>
    </row>
    <row r="18" spans="1:68" ht="18.75" customHeight="1" x14ac:dyDescent="0.25">
      <c r="A18" s="459" t="s">
        <v>28</v>
      </c>
      <c r="B18" s="459" t="s">
        <v>29</v>
      </c>
      <c r="C18" s="477" t="s">
        <v>178</v>
      </c>
      <c r="D18" s="53">
        <f>D19+D31+D34</f>
        <v>0</v>
      </c>
      <c r="E18" s="53">
        <f>E19+E31+E34</f>
        <v>0</v>
      </c>
      <c r="F18" s="53">
        <f>F19+F31+F34+F36</f>
        <v>1476</v>
      </c>
      <c r="G18" s="53">
        <f>G19+G31+G34+G36</f>
        <v>344</v>
      </c>
      <c r="H18" s="53">
        <f>H19+H31+H34+H36</f>
        <v>5</v>
      </c>
      <c r="I18" s="53">
        <f>I19+I31+I34+I36</f>
        <v>1415</v>
      </c>
      <c r="J18" s="56">
        <f t="shared" ref="J18:J61" si="2">K18+L18+M18</f>
        <v>1415</v>
      </c>
      <c r="K18" s="53">
        <f>K19+K31+K34+K36</f>
        <v>743</v>
      </c>
      <c r="L18" s="53">
        <f>L19+L31+L34+L36</f>
        <v>672</v>
      </c>
      <c r="M18" s="53">
        <f t="shared" ref="M18:BG18" si="3">M19+M31+M34</f>
        <v>0</v>
      </c>
      <c r="N18" s="53">
        <f t="shared" si="3"/>
        <v>0</v>
      </c>
      <c r="O18" s="53">
        <f>O19+O31+O34</f>
        <v>26</v>
      </c>
      <c r="P18" s="53">
        <f t="shared" si="3"/>
        <v>0</v>
      </c>
      <c r="Q18" s="53">
        <f t="shared" si="3"/>
        <v>30</v>
      </c>
      <c r="R18" s="53">
        <f t="shared" si="3"/>
        <v>1476</v>
      </c>
      <c r="S18" s="221">
        <f t="shared" si="3"/>
        <v>1415</v>
      </c>
      <c r="T18" s="227">
        <f t="shared" si="3"/>
        <v>612</v>
      </c>
      <c r="U18" s="53">
        <f t="shared" si="3"/>
        <v>0</v>
      </c>
      <c r="V18" s="53">
        <f t="shared" si="3"/>
        <v>0</v>
      </c>
      <c r="W18" s="53">
        <f t="shared" si="3"/>
        <v>0</v>
      </c>
      <c r="X18" s="214">
        <f t="shared" si="3"/>
        <v>0</v>
      </c>
      <c r="Y18" s="114">
        <f t="shared" si="3"/>
        <v>623</v>
      </c>
      <c r="Z18" s="53">
        <f t="shared" si="3"/>
        <v>5</v>
      </c>
      <c r="AA18" s="53">
        <f t="shared" si="3"/>
        <v>0</v>
      </c>
      <c r="AB18" s="53">
        <f t="shared" si="3"/>
        <v>20</v>
      </c>
      <c r="AC18" s="123">
        <f t="shared" si="3"/>
        <v>24</v>
      </c>
      <c r="AD18" s="114">
        <f t="shared" si="3"/>
        <v>90</v>
      </c>
      <c r="AE18" s="53">
        <f t="shared" si="3"/>
        <v>0</v>
      </c>
      <c r="AF18" s="53">
        <f t="shared" si="3"/>
        <v>0</v>
      </c>
      <c r="AG18" s="221">
        <f t="shared" si="3"/>
        <v>0</v>
      </c>
      <c r="AH18" s="214">
        <f t="shared" si="3"/>
        <v>0</v>
      </c>
      <c r="AI18" s="114">
        <f t="shared" si="3"/>
        <v>90</v>
      </c>
      <c r="AJ18" s="53">
        <f t="shared" si="3"/>
        <v>0</v>
      </c>
      <c r="AK18" s="53">
        <f t="shared" si="3"/>
        <v>0</v>
      </c>
      <c r="AL18" s="53">
        <f t="shared" si="3"/>
        <v>6</v>
      </c>
      <c r="AM18" s="123">
        <f t="shared" si="3"/>
        <v>6</v>
      </c>
      <c r="AN18" s="369">
        <f t="shared" si="3"/>
        <v>0</v>
      </c>
      <c r="AO18" s="370">
        <f t="shared" si="3"/>
        <v>0</v>
      </c>
      <c r="AP18" s="370">
        <f t="shared" si="3"/>
        <v>0</v>
      </c>
      <c r="AQ18" s="370">
        <f t="shared" si="3"/>
        <v>0</v>
      </c>
      <c r="AR18" s="371">
        <f t="shared" si="3"/>
        <v>0</v>
      </c>
      <c r="AS18" s="372">
        <f t="shared" si="3"/>
        <v>0</v>
      </c>
      <c r="AT18" s="370">
        <f t="shared" si="3"/>
        <v>0</v>
      </c>
      <c r="AU18" s="370">
        <f t="shared" si="3"/>
        <v>0</v>
      </c>
      <c r="AV18" s="370">
        <f t="shared" si="3"/>
        <v>0</v>
      </c>
      <c r="AW18" s="373">
        <f t="shared" si="3"/>
        <v>0</v>
      </c>
      <c r="AX18" s="374">
        <f t="shared" si="3"/>
        <v>0</v>
      </c>
      <c r="AY18" s="370">
        <f t="shared" si="3"/>
        <v>0</v>
      </c>
      <c r="AZ18" s="370">
        <f t="shared" si="3"/>
        <v>0</v>
      </c>
      <c r="BA18" s="370">
        <f t="shared" si="3"/>
        <v>0</v>
      </c>
      <c r="BB18" s="371">
        <f t="shared" si="3"/>
        <v>0</v>
      </c>
      <c r="BC18" s="372">
        <f t="shared" si="3"/>
        <v>0</v>
      </c>
      <c r="BD18" s="370">
        <f t="shared" si="3"/>
        <v>0</v>
      </c>
      <c r="BE18" s="370">
        <f t="shared" si="3"/>
        <v>0</v>
      </c>
      <c r="BF18" s="370">
        <f t="shared" si="3"/>
        <v>0</v>
      </c>
      <c r="BG18" s="375">
        <f t="shared" si="3"/>
        <v>0</v>
      </c>
      <c r="BH18" s="37">
        <f>T18+U18+Y18+Z18+AD18+AE18+AI18+AJ18+AN18+AO18+AS18+AT18</f>
        <v>1420</v>
      </c>
      <c r="BI18" s="150" t="s">
        <v>123</v>
      </c>
      <c r="BJ18" s="351" t="s">
        <v>157</v>
      </c>
    </row>
    <row r="19" spans="1:68" s="60" customFormat="1" ht="30" customHeight="1" x14ac:dyDescent="0.25">
      <c r="A19" s="461" t="s">
        <v>30</v>
      </c>
      <c r="B19" s="462" t="s">
        <v>188</v>
      </c>
      <c r="C19" s="476" t="s">
        <v>179</v>
      </c>
      <c r="D19" s="21">
        <f t="shared" ref="D19:I19" si="4">SUM(D20:D30)</f>
        <v>0</v>
      </c>
      <c r="E19" s="21">
        <f t="shared" si="4"/>
        <v>0</v>
      </c>
      <c r="F19" s="21">
        <f t="shared" si="4"/>
        <v>924</v>
      </c>
      <c r="G19" s="21">
        <f t="shared" si="4"/>
        <v>190</v>
      </c>
      <c r="H19" s="21">
        <f t="shared" si="4"/>
        <v>0</v>
      </c>
      <c r="I19" s="21">
        <f t="shared" si="4"/>
        <v>904</v>
      </c>
      <c r="J19" s="56">
        <f t="shared" si="2"/>
        <v>904</v>
      </c>
      <c r="K19" s="21">
        <f t="shared" ref="K19:AP19" si="5">SUM(K20:K30)</f>
        <v>390</v>
      </c>
      <c r="L19" s="21">
        <f t="shared" si="5"/>
        <v>514</v>
      </c>
      <c r="M19" s="21">
        <f t="shared" si="5"/>
        <v>0</v>
      </c>
      <c r="N19" s="21">
        <f t="shared" si="5"/>
        <v>0</v>
      </c>
      <c r="O19" s="21">
        <f t="shared" si="5"/>
        <v>8</v>
      </c>
      <c r="P19" s="21">
        <f t="shared" si="5"/>
        <v>0</v>
      </c>
      <c r="Q19" s="21">
        <f t="shared" si="5"/>
        <v>12</v>
      </c>
      <c r="R19" s="21">
        <f t="shared" si="5"/>
        <v>924</v>
      </c>
      <c r="S19" s="160">
        <f t="shared" si="5"/>
        <v>904</v>
      </c>
      <c r="T19" s="228">
        <f t="shared" si="5"/>
        <v>459</v>
      </c>
      <c r="U19" s="21">
        <f t="shared" si="5"/>
        <v>0</v>
      </c>
      <c r="V19" s="21">
        <f t="shared" si="5"/>
        <v>0</v>
      </c>
      <c r="W19" s="21">
        <f t="shared" si="5"/>
        <v>0</v>
      </c>
      <c r="X19" s="215">
        <f t="shared" si="5"/>
        <v>0</v>
      </c>
      <c r="Y19" s="115">
        <f t="shared" si="5"/>
        <v>445</v>
      </c>
      <c r="Z19" s="21">
        <f t="shared" si="5"/>
        <v>0</v>
      </c>
      <c r="AA19" s="21">
        <f t="shared" si="5"/>
        <v>0</v>
      </c>
      <c r="AB19" s="21">
        <f t="shared" si="5"/>
        <v>8</v>
      </c>
      <c r="AC19" s="124">
        <f t="shared" si="5"/>
        <v>12</v>
      </c>
      <c r="AD19" s="115">
        <f t="shared" si="5"/>
        <v>0</v>
      </c>
      <c r="AE19" s="21">
        <f t="shared" si="5"/>
        <v>0</v>
      </c>
      <c r="AF19" s="21">
        <f t="shared" si="5"/>
        <v>0</v>
      </c>
      <c r="AG19" s="160">
        <f t="shared" si="5"/>
        <v>0</v>
      </c>
      <c r="AH19" s="215">
        <f t="shared" si="5"/>
        <v>0</v>
      </c>
      <c r="AI19" s="115">
        <f t="shared" si="5"/>
        <v>0</v>
      </c>
      <c r="AJ19" s="21">
        <f t="shared" si="5"/>
        <v>0</v>
      </c>
      <c r="AK19" s="21">
        <f t="shared" si="5"/>
        <v>0</v>
      </c>
      <c r="AL19" s="21">
        <f t="shared" si="5"/>
        <v>0</v>
      </c>
      <c r="AM19" s="124">
        <f t="shared" si="5"/>
        <v>0</v>
      </c>
      <c r="AN19" s="369">
        <f t="shared" si="5"/>
        <v>0</v>
      </c>
      <c r="AO19" s="370">
        <f t="shared" si="5"/>
        <v>0</v>
      </c>
      <c r="AP19" s="370">
        <f t="shared" si="5"/>
        <v>0</v>
      </c>
      <c r="AQ19" s="370">
        <f t="shared" ref="AQ19:BG19" si="6">SUM(AQ20:AQ30)</f>
        <v>0</v>
      </c>
      <c r="AR19" s="371">
        <f t="shared" si="6"/>
        <v>0</v>
      </c>
      <c r="AS19" s="372">
        <f t="shared" si="6"/>
        <v>0</v>
      </c>
      <c r="AT19" s="370">
        <f t="shared" si="6"/>
        <v>0</v>
      </c>
      <c r="AU19" s="370">
        <f t="shared" si="6"/>
        <v>0</v>
      </c>
      <c r="AV19" s="370">
        <f t="shared" si="6"/>
        <v>0</v>
      </c>
      <c r="AW19" s="373">
        <f t="shared" si="6"/>
        <v>0</v>
      </c>
      <c r="AX19" s="374">
        <f t="shared" si="6"/>
        <v>0</v>
      </c>
      <c r="AY19" s="370">
        <f t="shared" si="6"/>
        <v>0</v>
      </c>
      <c r="AZ19" s="370">
        <f t="shared" si="6"/>
        <v>0</v>
      </c>
      <c r="BA19" s="370">
        <f t="shared" si="6"/>
        <v>0</v>
      </c>
      <c r="BB19" s="371">
        <f t="shared" si="6"/>
        <v>0</v>
      </c>
      <c r="BC19" s="372">
        <f t="shared" si="6"/>
        <v>0</v>
      </c>
      <c r="BD19" s="370">
        <f t="shared" si="6"/>
        <v>0</v>
      </c>
      <c r="BE19" s="370">
        <f t="shared" si="6"/>
        <v>0</v>
      </c>
      <c r="BF19" s="370">
        <f t="shared" si="6"/>
        <v>0</v>
      </c>
      <c r="BG19" s="375">
        <f t="shared" si="6"/>
        <v>0</v>
      </c>
      <c r="BH19" s="37">
        <f>T19+U19+Y19+Z19+AD19+AE19+AI19+AJ19+AN19+AO19+AS19+AT19</f>
        <v>904</v>
      </c>
      <c r="BI19" s="58">
        <f>SUM(BI20:BI30)</f>
        <v>1228</v>
      </c>
      <c r="BJ19" s="58">
        <f>SUM(BJ20:BJ30)</f>
        <v>904</v>
      </c>
      <c r="BP19" s="140"/>
    </row>
    <row r="20" spans="1:68" ht="20.100000000000001" customHeight="1" x14ac:dyDescent="0.25">
      <c r="A20" s="463" t="s">
        <v>31</v>
      </c>
      <c r="B20" s="300" t="s">
        <v>32</v>
      </c>
      <c r="C20" s="24" t="s">
        <v>65</v>
      </c>
      <c r="D20" s="13"/>
      <c r="E20" s="13"/>
      <c r="F20" s="376">
        <f>H20+I20+N20+O20+Q20</f>
        <v>72</v>
      </c>
      <c r="G20" s="22">
        <v>12</v>
      </c>
      <c r="H20" s="7">
        <f>U20+Z20+AE20+AJ20+AO20+AT20+AY20+BD20</f>
        <v>0</v>
      </c>
      <c r="I20" s="7">
        <f>T20+Y20+AD20+AI20+AN20+AS20+AX20+BC20</f>
        <v>63</v>
      </c>
      <c r="J20" s="56">
        <f t="shared" si="2"/>
        <v>63</v>
      </c>
      <c r="K20" s="7">
        <f>I20-L20-M20</f>
        <v>27</v>
      </c>
      <c r="L20" s="302">
        <v>36</v>
      </c>
      <c r="M20" s="7"/>
      <c r="N20" s="7"/>
      <c r="O20" s="445">
        <f t="shared" ref="O20:O30" si="7">W20+AB20+AG20+AL20+AQ20+AV20+BA20+BF20</f>
        <v>3</v>
      </c>
      <c r="P20" s="7">
        <v>0</v>
      </c>
      <c r="Q20" s="445">
        <f>X20+AC20+AH20+AM20+AR20+AW20+BB20+BG20</f>
        <v>6</v>
      </c>
      <c r="R20" s="448">
        <v>72</v>
      </c>
      <c r="S20" s="244">
        <f>T20+Y20+AD20+AI20+AN20+AS20</f>
        <v>63</v>
      </c>
      <c r="T20" s="232"/>
      <c r="U20" s="11"/>
      <c r="V20" s="10"/>
      <c r="W20" s="23"/>
      <c r="X20" s="216"/>
      <c r="Y20" s="430">
        <v>63</v>
      </c>
      <c r="Z20" s="11"/>
      <c r="AA20" s="263"/>
      <c r="AB20" s="165">
        <v>3</v>
      </c>
      <c r="AC20" s="129">
        <v>6</v>
      </c>
      <c r="AD20" s="117"/>
      <c r="AE20" s="11"/>
      <c r="AF20" s="10"/>
      <c r="AG20" s="162"/>
      <c r="AH20" s="216"/>
      <c r="AI20" s="116"/>
      <c r="AJ20" s="11"/>
      <c r="AK20" s="263"/>
      <c r="AL20" s="162"/>
      <c r="AM20" s="125"/>
      <c r="AN20" s="353"/>
      <c r="AO20" s="376"/>
      <c r="AP20" s="376"/>
      <c r="AQ20" s="376"/>
      <c r="AR20" s="377"/>
      <c r="AS20" s="354"/>
      <c r="AT20" s="376"/>
      <c r="AU20" s="376"/>
      <c r="AV20" s="376"/>
      <c r="AW20" s="378"/>
      <c r="AX20" s="379"/>
      <c r="AY20" s="376"/>
      <c r="AZ20" s="376"/>
      <c r="BA20" s="376"/>
      <c r="BB20" s="377"/>
      <c r="BC20" s="354"/>
      <c r="BD20" s="376"/>
      <c r="BE20" s="376"/>
      <c r="BF20" s="376"/>
      <c r="BG20" s="380"/>
      <c r="BH20" s="37">
        <f>T20+U20+Y20+Z20+AD20+AE20+AI20+AJ20+AN20+AO20+AS20+AT20</f>
        <v>63</v>
      </c>
      <c r="BI20" s="61">
        <v>72</v>
      </c>
      <c r="BJ20" s="17">
        <f>I20</f>
        <v>63</v>
      </c>
      <c r="BL20" s="17">
        <f>BJ20-BI20</f>
        <v>-9</v>
      </c>
    </row>
    <row r="21" spans="1:68" ht="20.100000000000001" customHeight="1" x14ac:dyDescent="0.25">
      <c r="A21" s="463" t="s">
        <v>33</v>
      </c>
      <c r="B21" s="300" t="s">
        <v>34</v>
      </c>
      <c r="C21" s="24" t="s">
        <v>56</v>
      </c>
      <c r="D21" s="13"/>
      <c r="E21" s="13"/>
      <c r="F21" s="376">
        <f t="shared" ref="F21:F30" si="8">H21+I21+N21+O21+Q21</f>
        <v>108</v>
      </c>
      <c r="G21" s="22">
        <v>14</v>
      </c>
      <c r="H21" s="7">
        <f t="shared" ref="H21:H35" si="9">U21+Z21+AE21+AJ21+AO21+AT21+AY21+BD21</f>
        <v>0</v>
      </c>
      <c r="I21" s="7">
        <f t="shared" ref="I21:I35" si="10">T21+Y21+AD21+AI21+AN21+AS21+AX21+BC21</f>
        <v>108</v>
      </c>
      <c r="J21" s="56">
        <f t="shared" si="2"/>
        <v>108</v>
      </c>
      <c r="K21" s="7">
        <f t="shared" ref="K21:K30" si="11">I21-L21</f>
        <v>54</v>
      </c>
      <c r="L21" s="302">
        <v>54</v>
      </c>
      <c r="M21" s="7"/>
      <c r="N21" s="7"/>
      <c r="O21" s="7">
        <f t="shared" si="7"/>
        <v>0</v>
      </c>
      <c r="P21" s="7">
        <v>0</v>
      </c>
      <c r="Q21" s="7">
        <f t="shared" ref="Q21:Q30" si="12">X21+AC21+AH21+AM21+AR21+AW21+BB21+BG21</f>
        <v>0</v>
      </c>
      <c r="R21" s="448">
        <v>108</v>
      </c>
      <c r="S21" s="244">
        <f t="shared" ref="S21:S37" si="13">T21+Y21+AD21+AI21+AN21+AS21</f>
        <v>108</v>
      </c>
      <c r="T21" s="250">
        <v>68</v>
      </c>
      <c r="U21" s="11"/>
      <c r="V21" s="10"/>
      <c r="W21" s="23"/>
      <c r="X21" s="216"/>
      <c r="Y21" s="432">
        <v>40</v>
      </c>
      <c r="Z21" s="11"/>
      <c r="AA21" s="263"/>
      <c r="AB21" s="162"/>
      <c r="AC21" s="125"/>
      <c r="AD21" s="116"/>
      <c r="AE21" s="11"/>
      <c r="AF21" s="10"/>
      <c r="AG21" s="162"/>
      <c r="AH21" s="216"/>
      <c r="AI21" s="117"/>
      <c r="AJ21" s="11"/>
      <c r="AK21" s="263"/>
      <c r="AL21" s="162"/>
      <c r="AM21" s="125"/>
      <c r="AN21" s="353"/>
      <c r="AO21" s="376"/>
      <c r="AP21" s="376"/>
      <c r="AQ21" s="376"/>
      <c r="AR21" s="377"/>
      <c r="AS21" s="354"/>
      <c r="AT21" s="376"/>
      <c r="AU21" s="376"/>
      <c r="AV21" s="376"/>
      <c r="AW21" s="378"/>
      <c r="AX21" s="379"/>
      <c r="AY21" s="376"/>
      <c r="AZ21" s="376"/>
      <c r="BA21" s="376"/>
      <c r="BB21" s="377"/>
      <c r="BC21" s="354"/>
      <c r="BD21" s="376"/>
      <c r="BE21" s="376"/>
      <c r="BF21" s="376"/>
      <c r="BG21" s="380"/>
      <c r="BH21" s="37">
        <f>T21+U21+Y21+Z21+AD21+AE21+AI21+AJ21+AN21+AO21+AS21+AT21</f>
        <v>108</v>
      </c>
      <c r="BI21" s="61">
        <v>108</v>
      </c>
      <c r="BJ21" s="17">
        <f t="shared" ref="BJ21:BJ35" si="14">I21</f>
        <v>108</v>
      </c>
      <c r="BL21" s="17">
        <f t="shared" ref="BL21:BL35" si="15">BJ21-BI21</f>
        <v>0</v>
      </c>
    </row>
    <row r="22" spans="1:68" ht="20.100000000000001" customHeight="1" x14ac:dyDescent="0.25">
      <c r="A22" s="463" t="s">
        <v>35</v>
      </c>
      <c r="B22" s="300" t="s">
        <v>38</v>
      </c>
      <c r="C22" s="24" t="s">
        <v>83</v>
      </c>
      <c r="D22" s="13"/>
      <c r="E22" s="13"/>
      <c r="F22" s="376">
        <f t="shared" si="8"/>
        <v>136</v>
      </c>
      <c r="G22" s="22">
        <v>10</v>
      </c>
      <c r="H22" s="7">
        <f t="shared" si="9"/>
        <v>0</v>
      </c>
      <c r="I22" s="7">
        <f t="shared" si="10"/>
        <v>136</v>
      </c>
      <c r="J22" s="56">
        <f t="shared" si="2"/>
        <v>136</v>
      </c>
      <c r="K22" s="7">
        <f t="shared" si="11"/>
        <v>90</v>
      </c>
      <c r="L22" s="302">
        <v>46</v>
      </c>
      <c r="M22" s="7"/>
      <c r="N22" s="7"/>
      <c r="O22" s="7">
        <f t="shared" si="7"/>
        <v>0</v>
      </c>
      <c r="P22" s="7">
        <v>0</v>
      </c>
      <c r="Q22" s="7">
        <f t="shared" si="12"/>
        <v>0</v>
      </c>
      <c r="R22" s="419">
        <v>136</v>
      </c>
      <c r="S22" s="244">
        <f t="shared" si="13"/>
        <v>136</v>
      </c>
      <c r="T22" s="250">
        <v>68</v>
      </c>
      <c r="U22" s="11"/>
      <c r="V22" s="10"/>
      <c r="W22" s="23"/>
      <c r="X22" s="216"/>
      <c r="Y22" s="432">
        <v>68</v>
      </c>
      <c r="Z22" s="11"/>
      <c r="AA22" s="263"/>
      <c r="AB22" s="162"/>
      <c r="AC22" s="125"/>
      <c r="AD22" s="116"/>
      <c r="AE22" s="11"/>
      <c r="AF22" s="10"/>
      <c r="AG22" s="162"/>
      <c r="AH22" s="216"/>
      <c r="AI22" s="116"/>
      <c r="AJ22" s="11"/>
      <c r="AK22" s="263"/>
      <c r="AL22" s="162"/>
      <c r="AM22" s="125"/>
      <c r="AN22" s="353"/>
      <c r="AO22" s="376"/>
      <c r="AP22" s="376"/>
      <c r="AQ22" s="376"/>
      <c r="AR22" s="377"/>
      <c r="AS22" s="354"/>
      <c r="AT22" s="376"/>
      <c r="AU22" s="376"/>
      <c r="AV22" s="376"/>
      <c r="AW22" s="378"/>
      <c r="AX22" s="379"/>
      <c r="AY22" s="376"/>
      <c r="AZ22" s="376"/>
      <c r="BA22" s="376"/>
      <c r="BB22" s="377"/>
      <c r="BC22" s="354"/>
      <c r="BD22" s="376"/>
      <c r="BE22" s="376"/>
      <c r="BF22" s="376"/>
      <c r="BG22" s="380"/>
      <c r="BH22" s="37">
        <f t="shared" ref="BH22:BH30" si="16">T22+U22+Y22+Z22+AD22+AE22+AI22+AJ22+AN22+AO22+AS22+AT22</f>
        <v>136</v>
      </c>
      <c r="BI22" s="61">
        <v>136</v>
      </c>
      <c r="BJ22" s="17">
        <f t="shared" si="14"/>
        <v>136</v>
      </c>
      <c r="BL22" s="17">
        <f t="shared" si="15"/>
        <v>0</v>
      </c>
    </row>
    <row r="23" spans="1:68" ht="20.100000000000001" customHeight="1" x14ac:dyDescent="0.25">
      <c r="A23" s="463" t="s">
        <v>37</v>
      </c>
      <c r="B23" s="300" t="s">
        <v>132</v>
      </c>
      <c r="C23" s="24" t="s">
        <v>83</v>
      </c>
      <c r="D23" s="13"/>
      <c r="E23" s="13"/>
      <c r="F23" s="376">
        <f t="shared" si="8"/>
        <v>72</v>
      </c>
      <c r="G23" s="22">
        <v>18</v>
      </c>
      <c r="H23" s="7">
        <f t="shared" si="9"/>
        <v>0</v>
      </c>
      <c r="I23" s="7">
        <f t="shared" si="10"/>
        <v>72</v>
      </c>
      <c r="J23" s="56">
        <f t="shared" si="2"/>
        <v>72</v>
      </c>
      <c r="K23" s="7">
        <f t="shared" si="11"/>
        <v>38</v>
      </c>
      <c r="L23" s="302">
        <v>34</v>
      </c>
      <c r="M23" s="7"/>
      <c r="N23" s="7"/>
      <c r="O23" s="7">
        <f t="shared" si="7"/>
        <v>0</v>
      </c>
      <c r="P23" s="7">
        <v>0</v>
      </c>
      <c r="Q23" s="7">
        <f t="shared" si="12"/>
        <v>0</v>
      </c>
      <c r="R23" s="419">
        <v>72</v>
      </c>
      <c r="S23" s="244">
        <f>T23+Y23+AD23+AI23+AN23+AS23</f>
        <v>72</v>
      </c>
      <c r="T23" s="250">
        <v>34</v>
      </c>
      <c r="U23" s="11"/>
      <c r="V23" s="10"/>
      <c r="W23" s="23"/>
      <c r="X23" s="216"/>
      <c r="Y23" s="432">
        <v>38</v>
      </c>
      <c r="Z23" s="11"/>
      <c r="AA23" s="263"/>
      <c r="AB23" s="162"/>
      <c r="AC23" s="125"/>
      <c r="AD23" s="116"/>
      <c r="AE23" s="11"/>
      <c r="AF23" s="10"/>
      <c r="AG23" s="162"/>
      <c r="AH23" s="216"/>
      <c r="AI23" s="116"/>
      <c r="AJ23" s="11"/>
      <c r="AK23" s="263"/>
      <c r="AL23" s="162"/>
      <c r="AM23" s="125"/>
      <c r="AN23" s="353"/>
      <c r="AO23" s="376"/>
      <c r="AP23" s="376"/>
      <c r="AQ23" s="376"/>
      <c r="AR23" s="377"/>
      <c r="AS23" s="354"/>
      <c r="AT23" s="376"/>
      <c r="AU23" s="376"/>
      <c r="AV23" s="376"/>
      <c r="AW23" s="378"/>
      <c r="AX23" s="379"/>
      <c r="AY23" s="376"/>
      <c r="AZ23" s="376"/>
      <c r="BA23" s="376"/>
      <c r="BB23" s="377"/>
      <c r="BC23" s="354"/>
      <c r="BD23" s="376"/>
      <c r="BE23" s="376"/>
      <c r="BF23" s="376"/>
      <c r="BG23" s="380"/>
      <c r="BH23" s="37">
        <f>T23+U23+Y23+Z23+AD23+AE23+AI23+AJ23+AN23+AO23+AS23+AT23</f>
        <v>72</v>
      </c>
      <c r="BI23" s="61">
        <v>72</v>
      </c>
      <c r="BJ23" s="17">
        <f t="shared" si="14"/>
        <v>72</v>
      </c>
      <c r="BL23" s="17">
        <f t="shared" si="15"/>
        <v>0</v>
      </c>
    </row>
    <row r="24" spans="1:68" ht="20.100000000000001" customHeight="1" x14ac:dyDescent="0.25">
      <c r="A24" s="463" t="s">
        <v>39</v>
      </c>
      <c r="B24" s="300" t="s">
        <v>50</v>
      </c>
      <c r="C24" s="24" t="s">
        <v>48</v>
      </c>
      <c r="D24" s="13"/>
      <c r="E24" s="13"/>
      <c r="F24" s="376">
        <f t="shared" si="8"/>
        <v>72</v>
      </c>
      <c r="G24" s="22">
        <v>16</v>
      </c>
      <c r="H24" s="7">
        <f t="shared" si="9"/>
        <v>0</v>
      </c>
      <c r="I24" s="7">
        <f t="shared" si="10"/>
        <v>72</v>
      </c>
      <c r="J24" s="56">
        <f t="shared" si="2"/>
        <v>72</v>
      </c>
      <c r="K24" s="7">
        <f t="shared" si="11"/>
        <v>44</v>
      </c>
      <c r="L24" s="302">
        <v>28</v>
      </c>
      <c r="M24" s="7"/>
      <c r="N24" s="7"/>
      <c r="O24" s="7">
        <f t="shared" si="7"/>
        <v>0</v>
      </c>
      <c r="P24" s="7">
        <v>0</v>
      </c>
      <c r="Q24" s="7">
        <f t="shared" si="12"/>
        <v>0</v>
      </c>
      <c r="R24" s="419">
        <v>72</v>
      </c>
      <c r="S24" s="244">
        <f t="shared" si="13"/>
        <v>72</v>
      </c>
      <c r="T24" s="369">
        <v>34</v>
      </c>
      <c r="U24" s="11"/>
      <c r="V24" s="10"/>
      <c r="W24" s="23"/>
      <c r="X24" s="216"/>
      <c r="Y24" s="432">
        <v>38</v>
      </c>
      <c r="Z24" s="11"/>
      <c r="AA24" s="263"/>
      <c r="AB24" s="162"/>
      <c r="AC24" s="125"/>
      <c r="AD24" s="116"/>
      <c r="AE24" s="11"/>
      <c r="AF24" s="10"/>
      <c r="AG24" s="162"/>
      <c r="AH24" s="216"/>
      <c r="AI24" s="116"/>
      <c r="AJ24" s="11"/>
      <c r="AK24" s="263"/>
      <c r="AL24" s="162"/>
      <c r="AM24" s="125"/>
      <c r="AN24" s="353"/>
      <c r="AO24" s="376"/>
      <c r="AP24" s="376"/>
      <c r="AQ24" s="376"/>
      <c r="AR24" s="377"/>
      <c r="AS24" s="354"/>
      <c r="AT24" s="376"/>
      <c r="AU24" s="376"/>
      <c r="AV24" s="376"/>
      <c r="AW24" s="378"/>
      <c r="AX24" s="379"/>
      <c r="AY24" s="376"/>
      <c r="AZ24" s="376"/>
      <c r="BA24" s="376"/>
      <c r="BB24" s="377"/>
      <c r="BC24" s="354"/>
      <c r="BD24" s="376"/>
      <c r="BE24" s="376"/>
      <c r="BF24" s="376"/>
      <c r="BG24" s="380"/>
      <c r="BH24" s="37">
        <f t="shared" si="16"/>
        <v>72</v>
      </c>
      <c r="BI24" s="61">
        <v>72</v>
      </c>
      <c r="BJ24" s="17">
        <f t="shared" si="14"/>
        <v>72</v>
      </c>
      <c r="BL24" s="17">
        <f t="shared" si="15"/>
        <v>0</v>
      </c>
    </row>
    <row r="25" spans="1:68" ht="20.100000000000001" customHeight="1" x14ac:dyDescent="0.25">
      <c r="A25" s="463" t="s">
        <v>41</v>
      </c>
      <c r="B25" s="300" t="s">
        <v>36</v>
      </c>
      <c r="C25" s="24" t="s">
        <v>83</v>
      </c>
      <c r="D25" s="13"/>
      <c r="E25" s="13"/>
      <c r="F25" s="376">
        <f t="shared" si="8"/>
        <v>72</v>
      </c>
      <c r="G25" s="22">
        <v>20</v>
      </c>
      <c r="H25" s="7">
        <f t="shared" si="9"/>
        <v>0</v>
      </c>
      <c r="I25" s="7">
        <f t="shared" si="10"/>
        <v>72</v>
      </c>
      <c r="J25" s="56">
        <f t="shared" si="2"/>
        <v>72</v>
      </c>
      <c r="K25" s="7">
        <f t="shared" si="11"/>
        <v>2</v>
      </c>
      <c r="L25" s="302">
        <v>70</v>
      </c>
      <c r="M25" s="7"/>
      <c r="N25" s="7"/>
      <c r="O25" s="7">
        <f t="shared" si="7"/>
        <v>0</v>
      </c>
      <c r="P25" s="7">
        <v>0</v>
      </c>
      <c r="Q25" s="7">
        <f t="shared" si="12"/>
        <v>0</v>
      </c>
      <c r="R25" s="419">
        <v>72</v>
      </c>
      <c r="S25" s="244">
        <f t="shared" si="13"/>
        <v>72</v>
      </c>
      <c r="T25" s="250">
        <v>51</v>
      </c>
      <c r="U25" s="11"/>
      <c r="V25" s="10"/>
      <c r="W25" s="23"/>
      <c r="X25" s="216"/>
      <c r="Y25" s="432">
        <v>21</v>
      </c>
      <c r="Z25" s="11"/>
      <c r="AA25" s="263"/>
      <c r="AB25" s="162"/>
      <c r="AC25" s="125"/>
      <c r="AD25" s="116"/>
      <c r="AE25" s="11"/>
      <c r="AF25" s="10"/>
      <c r="AG25" s="162"/>
      <c r="AH25" s="216"/>
      <c r="AI25" s="116"/>
      <c r="AJ25" s="11"/>
      <c r="AK25" s="263"/>
      <c r="AL25" s="162"/>
      <c r="AM25" s="125"/>
      <c r="AN25" s="353"/>
      <c r="AO25" s="376"/>
      <c r="AP25" s="376"/>
      <c r="AQ25" s="376"/>
      <c r="AR25" s="377"/>
      <c r="AS25" s="354"/>
      <c r="AT25" s="376"/>
      <c r="AU25" s="376"/>
      <c r="AV25" s="376"/>
      <c r="AW25" s="378"/>
      <c r="AX25" s="379"/>
      <c r="AY25" s="376"/>
      <c r="AZ25" s="376"/>
      <c r="BA25" s="376"/>
      <c r="BB25" s="377"/>
      <c r="BC25" s="354"/>
      <c r="BD25" s="376"/>
      <c r="BE25" s="376"/>
      <c r="BF25" s="376"/>
      <c r="BG25" s="380"/>
      <c r="BH25" s="37">
        <f t="shared" si="16"/>
        <v>72</v>
      </c>
      <c r="BI25" s="61">
        <v>72</v>
      </c>
      <c r="BJ25" s="17">
        <f t="shared" si="14"/>
        <v>72</v>
      </c>
      <c r="BL25" s="17">
        <f t="shared" si="15"/>
        <v>0</v>
      </c>
    </row>
    <row r="26" spans="1:68" ht="20.100000000000001" customHeight="1" x14ac:dyDescent="0.25">
      <c r="A26" s="463" t="s">
        <v>43</v>
      </c>
      <c r="B26" s="300" t="s">
        <v>131</v>
      </c>
      <c r="C26" s="25" t="s">
        <v>168</v>
      </c>
      <c r="D26" s="13"/>
      <c r="E26" s="13"/>
      <c r="F26" s="376">
        <f t="shared" si="8"/>
        <v>108</v>
      </c>
      <c r="G26" s="22">
        <v>52</v>
      </c>
      <c r="H26" s="7">
        <f t="shared" si="9"/>
        <v>0</v>
      </c>
      <c r="I26" s="7">
        <f t="shared" si="10"/>
        <v>97</v>
      </c>
      <c r="J26" s="56">
        <f t="shared" si="2"/>
        <v>97</v>
      </c>
      <c r="K26" s="7">
        <f t="shared" si="11"/>
        <v>17</v>
      </c>
      <c r="L26" s="302">
        <v>80</v>
      </c>
      <c r="M26" s="7"/>
      <c r="N26" s="7"/>
      <c r="O26" s="445">
        <f t="shared" si="7"/>
        <v>5</v>
      </c>
      <c r="P26" s="7">
        <v>0</v>
      </c>
      <c r="Q26" s="445">
        <f t="shared" si="12"/>
        <v>6</v>
      </c>
      <c r="R26" s="419">
        <v>108</v>
      </c>
      <c r="S26" s="244">
        <f t="shared" si="13"/>
        <v>97</v>
      </c>
      <c r="T26" s="369">
        <v>34</v>
      </c>
      <c r="U26" s="11"/>
      <c r="V26" s="10"/>
      <c r="W26" s="23"/>
      <c r="X26" s="216"/>
      <c r="Y26" s="430">
        <v>63</v>
      </c>
      <c r="Z26" s="11"/>
      <c r="AA26" s="263"/>
      <c r="AB26" s="165">
        <v>5</v>
      </c>
      <c r="AC26" s="129">
        <v>6</v>
      </c>
      <c r="AD26" s="116"/>
      <c r="AE26" s="11"/>
      <c r="AF26" s="10"/>
      <c r="AG26" s="162"/>
      <c r="AH26" s="216"/>
      <c r="AI26" s="116"/>
      <c r="AJ26" s="11"/>
      <c r="AK26" s="263"/>
      <c r="AL26" s="162"/>
      <c r="AM26" s="125"/>
      <c r="AN26" s="353"/>
      <c r="AO26" s="376"/>
      <c r="AP26" s="376"/>
      <c r="AQ26" s="376"/>
      <c r="AR26" s="377"/>
      <c r="AS26" s="354"/>
      <c r="AT26" s="376"/>
      <c r="AU26" s="376"/>
      <c r="AV26" s="376"/>
      <c r="AW26" s="378"/>
      <c r="AX26" s="379"/>
      <c r="AY26" s="376"/>
      <c r="AZ26" s="376"/>
      <c r="BA26" s="376"/>
      <c r="BB26" s="377"/>
      <c r="BC26" s="354"/>
      <c r="BD26" s="376"/>
      <c r="BE26" s="376"/>
      <c r="BF26" s="376"/>
      <c r="BG26" s="380"/>
      <c r="BH26" s="37">
        <f t="shared" si="16"/>
        <v>97</v>
      </c>
      <c r="BI26" s="61">
        <v>340</v>
      </c>
      <c r="BJ26" s="17">
        <f t="shared" si="14"/>
        <v>97</v>
      </c>
      <c r="BL26" s="17">
        <f t="shared" si="15"/>
        <v>-243</v>
      </c>
    </row>
    <row r="27" spans="1:68" ht="20.100000000000001" customHeight="1" x14ac:dyDescent="0.25">
      <c r="A27" s="463" t="s">
        <v>45</v>
      </c>
      <c r="B27" s="300" t="s">
        <v>40</v>
      </c>
      <c r="C27" s="24" t="s">
        <v>104</v>
      </c>
      <c r="D27" s="13"/>
      <c r="E27" s="13"/>
      <c r="F27" s="376">
        <f t="shared" si="8"/>
        <v>72</v>
      </c>
      <c r="G27" s="22">
        <v>20</v>
      </c>
      <c r="H27" s="7">
        <f t="shared" si="9"/>
        <v>0</v>
      </c>
      <c r="I27" s="7">
        <f t="shared" si="10"/>
        <v>72</v>
      </c>
      <c r="J27" s="56">
        <f t="shared" si="2"/>
        <v>72</v>
      </c>
      <c r="K27" s="7">
        <f t="shared" si="11"/>
        <v>14</v>
      </c>
      <c r="L27" s="302">
        <v>58</v>
      </c>
      <c r="M27" s="7"/>
      <c r="N27" s="7"/>
      <c r="O27" s="7">
        <f t="shared" si="7"/>
        <v>0</v>
      </c>
      <c r="P27" s="7">
        <v>0</v>
      </c>
      <c r="Q27" s="7">
        <f t="shared" si="12"/>
        <v>0</v>
      </c>
      <c r="R27" s="419">
        <v>72</v>
      </c>
      <c r="S27" s="244">
        <f t="shared" si="13"/>
        <v>72</v>
      </c>
      <c r="T27" s="369">
        <v>34</v>
      </c>
      <c r="U27" s="11"/>
      <c r="V27" s="10"/>
      <c r="W27" s="23"/>
      <c r="X27" s="216"/>
      <c r="Y27" s="372">
        <v>38</v>
      </c>
      <c r="Z27" s="11"/>
      <c r="AA27" s="263"/>
      <c r="AB27" s="162"/>
      <c r="AC27" s="125"/>
      <c r="AD27" s="117"/>
      <c r="AE27" s="11"/>
      <c r="AF27" s="10"/>
      <c r="AG27" s="162"/>
      <c r="AH27" s="216"/>
      <c r="AI27" s="116"/>
      <c r="AJ27" s="11"/>
      <c r="AK27" s="263"/>
      <c r="AL27" s="162"/>
      <c r="AM27" s="125"/>
      <c r="AN27" s="353"/>
      <c r="AO27" s="376"/>
      <c r="AP27" s="376"/>
      <c r="AQ27" s="376"/>
      <c r="AR27" s="377"/>
      <c r="AS27" s="354"/>
      <c r="AT27" s="376"/>
      <c r="AU27" s="376"/>
      <c r="AV27" s="376"/>
      <c r="AW27" s="378"/>
      <c r="AX27" s="379"/>
      <c r="AY27" s="376"/>
      <c r="AZ27" s="376"/>
      <c r="BA27" s="376"/>
      <c r="BB27" s="377"/>
      <c r="BC27" s="354"/>
      <c r="BD27" s="376"/>
      <c r="BE27" s="376"/>
      <c r="BF27" s="376"/>
      <c r="BG27" s="380"/>
      <c r="BH27" s="37">
        <f t="shared" si="16"/>
        <v>72</v>
      </c>
      <c r="BI27" s="61">
        <v>72</v>
      </c>
      <c r="BJ27" s="17">
        <f t="shared" si="14"/>
        <v>72</v>
      </c>
      <c r="BL27" s="17">
        <f t="shared" si="15"/>
        <v>0</v>
      </c>
    </row>
    <row r="28" spans="1:68" x14ac:dyDescent="0.25">
      <c r="A28" s="463" t="s">
        <v>46</v>
      </c>
      <c r="B28" s="300" t="s">
        <v>42</v>
      </c>
      <c r="C28" s="24" t="s">
        <v>48</v>
      </c>
      <c r="D28" s="13"/>
      <c r="E28" s="13"/>
      <c r="F28" s="376">
        <f t="shared" si="8"/>
        <v>68</v>
      </c>
      <c r="G28" s="22">
        <v>10</v>
      </c>
      <c r="H28" s="7">
        <f t="shared" si="9"/>
        <v>0</v>
      </c>
      <c r="I28" s="7">
        <f t="shared" si="10"/>
        <v>68</v>
      </c>
      <c r="J28" s="56">
        <f t="shared" si="2"/>
        <v>68</v>
      </c>
      <c r="K28" s="7">
        <f t="shared" si="11"/>
        <v>22</v>
      </c>
      <c r="L28" s="302">
        <v>46</v>
      </c>
      <c r="M28" s="7"/>
      <c r="N28" s="7"/>
      <c r="O28" s="7">
        <f t="shared" si="7"/>
        <v>0</v>
      </c>
      <c r="P28" s="7">
        <v>0</v>
      </c>
      <c r="Q28" s="7">
        <f t="shared" si="12"/>
        <v>0</v>
      </c>
      <c r="R28" s="419">
        <v>68</v>
      </c>
      <c r="S28" s="244">
        <f t="shared" si="13"/>
        <v>68</v>
      </c>
      <c r="T28" s="369">
        <v>34</v>
      </c>
      <c r="U28" s="11"/>
      <c r="V28" s="10"/>
      <c r="W28" s="23"/>
      <c r="X28" s="216"/>
      <c r="Y28" s="432">
        <v>34</v>
      </c>
      <c r="Z28" s="11"/>
      <c r="AA28" s="263"/>
      <c r="AB28" s="162"/>
      <c r="AC28" s="125"/>
      <c r="AD28" s="117"/>
      <c r="AE28" s="11"/>
      <c r="AF28" s="10"/>
      <c r="AG28" s="162"/>
      <c r="AH28" s="216"/>
      <c r="AI28" s="117"/>
      <c r="AJ28" s="11"/>
      <c r="AK28" s="263"/>
      <c r="AL28" s="162"/>
      <c r="AM28" s="125"/>
      <c r="AN28" s="353"/>
      <c r="AO28" s="376"/>
      <c r="AP28" s="376"/>
      <c r="AQ28" s="376"/>
      <c r="AR28" s="377"/>
      <c r="AS28" s="354"/>
      <c r="AT28" s="376"/>
      <c r="AU28" s="376"/>
      <c r="AV28" s="376"/>
      <c r="AW28" s="378"/>
      <c r="AX28" s="379"/>
      <c r="AY28" s="376"/>
      <c r="AZ28" s="376"/>
      <c r="BA28" s="376"/>
      <c r="BB28" s="377"/>
      <c r="BC28" s="354"/>
      <c r="BD28" s="376"/>
      <c r="BE28" s="376"/>
      <c r="BF28" s="376"/>
      <c r="BG28" s="380"/>
      <c r="BH28" s="37">
        <f t="shared" si="16"/>
        <v>68</v>
      </c>
      <c r="BI28" s="61">
        <v>68</v>
      </c>
      <c r="BJ28" s="17">
        <f t="shared" si="14"/>
        <v>68</v>
      </c>
      <c r="BL28" s="17">
        <f t="shared" si="15"/>
        <v>0</v>
      </c>
    </row>
    <row r="29" spans="1:68" ht="20.100000000000001" customHeight="1" x14ac:dyDescent="0.25">
      <c r="A29" s="463" t="s">
        <v>49</v>
      </c>
      <c r="B29" s="301" t="s">
        <v>44</v>
      </c>
      <c r="C29" s="24" t="s">
        <v>83</v>
      </c>
      <c r="D29" s="13"/>
      <c r="E29" s="13"/>
      <c r="F29" s="376">
        <f t="shared" si="8"/>
        <v>72</v>
      </c>
      <c r="G29" s="22">
        <v>6</v>
      </c>
      <c r="H29" s="7">
        <f t="shared" si="9"/>
        <v>0</v>
      </c>
      <c r="I29" s="7">
        <f t="shared" si="10"/>
        <v>72</v>
      </c>
      <c r="J29" s="56">
        <f t="shared" si="2"/>
        <v>72</v>
      </c>
      <c r="K29" s="7">
        <f t="shared" si="11"/>
        <v>34</v>
      </c>
      <c r="L29" s="302">
        <v>38</v>
      </c>
      <c r="M29" s="7"/>
      <c r="N29" s="7"/>
      <c r="O29" s="7">
        <f t="shared" si="7"/>
        <v>0</v>
      </c>
      <c r="P29" s="7">
        <v>0</v>
      </c>
      <c r="Q29" s="7">
        <f t="shared" si="12"/>
        <v>0</v>
      </c>
      <c r="R29" s="419">
        <v>72</v>
      </c>
      <c r="S29" s="244">
        <f t="shared" si="13"/>
        <v>72</v>
      </c>
      <c r="T29" s="250">
        <v>51</v>
      </c>
      <c r="U29" s="11"/>
      <c r="V29" s="10"/>
      <c r="W29" s="23"/>
      <c r="X29" s="216"/>
      <c r="Y29" s="432">
        <v>21</v>
      </c>
      <c r="Z29" s="11"/>
      <c r="AA29" s="263"/>
      <c r="AB29" s="162"/>
      <c r="AC29" s="125"/>
      <c r="AD29" s="117"/>
      <c r="AE29" s="11"/>
      <c r="AF29" s="10"/>
      <c r="AG29" s="162"/>
      <c r="AH29" s="216"/>
      <c r="AI29" s="117"/>
      <c r="AJ29" s="11"/>
      <c r="AK29" s="263"/>
      <c r="AL29" s="162"/>
      <c r="AM29" s="125"/>
      <c r="AN29" s="353"/>
      <c r="AO29" s="376"/>
      <c r="AP29" s="376"/>
      <c r="AQ29" s="376"/>
      <c r="AR29" s="377"/>
      <c r="AS29" s="354"/>
      <c r="AT29" s="376"/>
      <c r="AU29" s="376"/>
      <c r="AV29" s="376"/>
      <c r="AW29" s="378"/>
      <c r="AX29" s="379"/>
      <c r="AY29" s="376"/>
      <c r="AZ29" s="376"/>
      <c r="BA29" s="376"/>
      <c r="BB29" s="377"/>
      <c r="BC29" s="354"/>
      <c r="BD29" s="376"/>
      <c r="BE29" s="376"/>
      <c r="BF29" s="376"/>
      <c r="BG29" s="380"/>
      <c r="BH29" s="37">
        <f t="shared" si="16"/>
        <v>72</v>
      </c>
      <c r="BI29" s="61">
        <v>72</v>
      </c>
      <c r="BJ29" s="17">
        <f t="shared" si="14"/>
        <v>72</v>
      </c>
      <c r="BL29" s="17">
        <f t="shared" si="15"/>
        <v>0</v>
      </c>
    </row>
    <row r="30" spans="1:68" ht="20.100000000000001" customHeight="1" x14ac:dyDescent="0.25">
      <c r="A30" s="463" t="s">
        <v>51</v>
      </c>
      <c r="B30" s="301" t="s">
        <v>47</v>
      </c>
      <c r="C30" s="24" t="s">
        <v>83</v>
      </c>
      <c r="D30" s="13"/>
      <c r="E30" s="13"/>
      <c r="F30" s="376">
        <f t="shared" si="8"/>
        <v>72</v>
      </c>
      <c r="G30" s="22">
        <v>12</v>
      </c>
      <c r="H30" s="7">
        <f t="shared" si="9"/>
        <v>0</v>
      </c>
      <c r="I30" s="7">
        <f t="shared" si="10"/>
        <v>72</v>
      </c>
      <c r="J30" s="56">
        <f t="shared" si="2"/>
        <v>72</v>
      </c>
      <c r="K30" s="7">
        <f t="shared" si="11"/>
        <v>48</v>
      </c>
      <c r="L30" s="302">
        <v>24</v>
      </c>
      <c r="M30" s="7"/>
      <c r="N30" s="7"/>
      <c r="O30" s="7">
        <f t="shared" si="7"/>
        <v>0</v>
      </c>
      <c r="P30" s="7">
        <v>0</v>
      </c>
      <c r="Q30" s="7">
        <f t="shared" si="12"/>
        <v>0</v>
      </c>
      <c r="R30" s="419">
        <v>72</v>
      </c>
      <c r="S30" s="244">
        <f t="shared" si="13"/>
        <v>72</v>
      </c>
      <c r="T30" s="369">
        <v>51</v>
      </c>
      <c r="U30" s="11"/>
      <c r="V30" s="10"/>
      <c r="W30" s="23"/>
      <c r="X30" s="216"/>
      <c r="Y30" s="432">
        <v>21</v>
      </c>
      <c r="Z30" s="11"/>
      <c r="AA30" s="263"/>
      <c r="AB30" s="162"/>
      <c r="AC30" s="125"/>
      <c r="AD30" s="117"/>
      <c r="AE30" s="11"/>
      <c r="AF30" s="10"/>
      <c r="AG30" s="162"/>
      <c r="AH30" s="216"/>
      <c r="AI30" s="117"/>
      <c r="AJ30" s="11"/>
      <c r="AK30" s="263"/>
      <c r="AL30" s="162"/>
      <c r="AM30" s="125"/>
      <c r="AN30" s="353"/>
      <c r="AO30" s="376"/>
      <c r="AP30" s="376"/>
      <c r="AQ30" s="376"/>
      <c r="AR30" s="377"/>
      <c r="AS30" s="354"/>
      <c r="AT30" s="376"/>
      <c r="AU30" s="376"/>
      <c r="AV30" s="376"/>
      <c r="AW30" s="378"/>
      <c r="AX30" s="379"/>
      <c r="AY30" s="376"/>
      <c r="AZ30" s="376"/>
      <c r="BA30" s="376"/>
      <c r="BB30" s="377"/>
      <c r="BC30" s="354"/>
      <c r="BD30" s="376"/>
      <c r="BE30" s="376"/>
      <c r="BF30" s="376"/>
      <c r="BG30" s="380"/>
      <c r="BH30" s="37">
        <f t="shared" si="16"/>
        <v>72</v>
      </c>
      <c r="BI30" s="61">
        <v>144</v>
      </c>
      <c r="BJ30" s="17">
        <f t="shared" si="14"/>
        <v>72</v>
      </c>
      <c r="BL30" s="17">
        <f t="shared" si="15"/>
        <v>-72</v>
      </c>
    </row>
    <row r="31" spans="1:68" s="60" customFormat="1" ht="32.25" customHeight="1" x14ac:dyDescent="0.25">
      <c r="A31" s="464" t="s">
        <v>52</v>
      </c>
      <c r="B31" s="462" t="s">
        <v>189</v>
      </c>
      <c r="C31" s="476" t="s">
        <v>180</v>
      </c>
      <c r="D31" s="21">
        <f t="shared" ref="D31:I31" si="17">SUM(D32:D33)</f>
        <v>0</v>
      </c>
      <c r="E31" s="21">
        <f t="shared" si="17"/>
        <v>0</v>
      </c>
      <c r="F31" s="21">
        <f t="shared" si="17"/>
        <v>520</v>
      </c>
      <c r="G31" s="21">
        <f t="shared" si="17"/>
        <v>144</v>
      </c>
      <c r="H31" s="21">
        <f t="shared" si="17"/>
        <v>0</v>
      </c>
      <c r="I31" s="21">
        <f t="shared" si="17"/>
        <v>484</v>
      </c>
      <c r="J31" s="56">
        <f t="shared" si="2"/>
        <v>484</v>
      </c>
      <c r="K31" s="21">
        <f t="shared" ref="K31:AP31" si="18">SUM(K32:K33)</f>
        <v>336</v>
      </c>
      <c r="L31" s="21">
        <f t="shared" si="18"/>
        <v>148</v>
      </c>
      <c r="M31" s="21">
        <f t="shared" si="18"/>
        <v>0</v>
      </c>
      <c r="N31" s="21">
        <f t="shared" si="18"/>
        <v>0</v>
      </c>
      <c r="O31" s="21">
        <f t="shared" si="18"/>
        <v>18</v>
      </c>
      <c r="P31" s="21">
        <f t="shared" si="18"/>
        <v>0</v>
      </c>
      <c r="Q31" s="21">
        <f t="shared" si="18"/>
        <v>18</v>
      </c>
      <c r="R31" s="21">
        <f t="shared" si="18"/>
        <v>520</v>
      </c>
      <c r="S31" s="160">
        <f t="shared" si="18"/>
        <v>484</v>
      </c>
      <c r="T31" s="228">
        <f t="shared" si="18"/>
        <v>136</v>
      </c>
      <c r="U31" s="21">
        <f t="shared" si="18"/>
        <v>0</v>
      </c>
      <c r="V31" s="21">
        <f t="shared" si="18"/>
        <v>0</v>
      </c>
      <c r="W31" s="21">
        <f t="shared" si="18"/>
        <v>0</v>
      </c>
      <c r="X31" s="215">
        <f t="shared" si="18"/>
        <v>0</v>
      </c>
      <c r="Y31" s="115">
        <f t="shared" si="18"/>
        <v>168</v>
      </c>
      <c r="Z31" s="21">
        <f t="shared" si="18"/>
        <v>0</v>
      </c>
      <c r="AA31" s="21">
        <f t="shared" si="18"/>
        <v>0</v>
      </c>
      <c r="AB31" s="21">
        <f t="shared" si="18"/>
        <v>12</v>
      </c>
      <c r="AC31" s="124">
        <f t="shared" si="18"/>
        <v>12</v>
      </c>
      <c r="AD31" s="115">
        <f t="shared" si="18"/>
        <v>90</v>
      </c>
      <c r="AE31" s="21">
        <f t="shared" si="18"/>
        <v>0</v>
      </c>
      <c r="AF31" s="21">
        <f t="shared" si="18"/>
        <v>0</v>
      </c>
      <c r="AG31" s="160">
        <f t="shared" si="18"/>
        <v>0</v>
      </c>
      <c r="AH31" s="215">
        <f t="shared" si="18"/>
        <v>0</v>
      </c>
      <c r="AI31" s="115">
        <f t="shared" si="18"/>
        <v>90</v>
      </c>
      <c r="AJ31" s="21">
        <f t="shared" si="18"/>
        <v>0</v>
      </c>
      <c r="AK31" s="21">
        <f t="shared" si="18"/>
        <v>0</v>
      </c>
      <c r="AL31" s="21">
        <f t="shared" si="18"/>
        <v>6</v>
      </c>
      <c r="AM31" s="124">
        <f t="shared" si="18"/>
        <v>6</v>
      </c>
      <c r="AN31" s="369">
        <f t="shared" si="18"/>
        <v>0</v>
      </c>
      <c r="AO31" s="370">
        <f t="shared" si="18"/>
        <v>0</v>
      </c>
      <c r="AP31" s="370">
        <f t="shared" si="18"/>
        <v>0</v>
      </c>
      <c r="AQ31" s="370">
        <f t="shared" ref="AQ31:BG31" si="19">SUM(AQ32:AQ33)</f>
        <v>0</v>
      </c>
      <c r="AR31" s="371">
        <f t="shared" si="19"/>
        <v>0</v>
      </c>
      <c r="AS31" s="372">
        <f t="shared" si="19"/>
        <v>0</v>
      </c>
      <c r="AT31" s="370">
        <f t="shared" si="19"/>
        <v>0</v>
      </c>
      <c r="AU31" s="370">
        <f t="shared" si="19"/>
        <v>0</v>
      </c>
      <c r="AV31" s="370">
        <f t="shared" si="19"/>
        <v>0</v>
      </c>
      <c r="AW31" s="373">
        <f t="shared" si="19"/>
        <v>0</v>
      </c>
      <c r="AX31" s="374">
        <f t="shared" si="19"/>
        <v>0</v>
      </c>
      <c r="AY31" s="370">
        <f t="shared" si="19"/>
        <v>0</v>
      </c>
      <c r="AZ31" s="370">
        <f t="shared" si="19"/>
        <v>0</v>
      </c>
      <c r="BA31" s="370">
        <f t="shared" si="19"/>
        <v>0</v>
      </c>
      <c r="BB31" s="371">
        <f t="shared" si="19"/>
        <v>0</v>
      </c>
      <c r="BC31" s="372">
        <f t="shared" si="19"/>
        <v>0</v>
      </c>
      <c r="BD31" s="370">
        <f t="shared" si="19"/>
        <v>0</v>
      </c>
      <c r="BE31" s="370">
        <f t="shared" si="19"/>
        <v>0</v>
      </c>
      <c r="BF31" s="370">
        <f t="shared" si="19"/>
        <v>0</v>
      </c>
      <c r="BG31" s="375">
        <f t="shared" si="19"/>
        <v>0</v>
      </c>
      <c r="BH31" s="37">
        <f>T31+U31+Y31+Z31+AD31+AE31+AI31+AJ31+AN31+AO31+AS31+AT31</f>
        <v>484</v>
      </c>
      <c r="BI31" s="58">
        <f>SUM(BI32:BI33)</f>
        <v>216</v>
      </c>
      <c r="BJ31" s="58">
        <f>SUM(BJ32:BJ33)</f>
        <v>484</v>
      </c>
      <c r="BP31" s="140"/>
    </row>
    <row r="32" spans="1:68" ht="20.100000000000001" customHeight="1" x14ac:dyDescent="0.25">
      <c r="A32" s="463" t="s">
        <v>133</v>
      </c>
      <c r="B32" s="300" t="s">
        <v>159</v>
      </c>
      <c r="C32" s="24" t="s">
        <v>168</v>
      </c>
      <c r="D32" s="13"/>
      <c r="E32" s="13"/>
      <c r="F32" s="376">
        <f t="shared" ref="F32:F33" si="20">H32+I32+N32+O32+Q32</f>
        <v>340</v>
      </c>
      <c r="G32" s="22">
        <v>56</v>
      </c>
      <c r="H32" s="7">
        <f t="shared" si="9"/>
        <v>0</v>
      </c>
      <c r="I32" s="7">
        <f t="shared" si="10"/>
        <v>315</v>
      </c>
      <c r="J32" s="56">
        <f t="shared" si="2"/>
        <v>315</v>
      </c>
      <c r="K32" s="7">
        <f t="shared" ref="K32:K33" si="21">I32-L32</f>
        <v>201</v>
      </c>
      <c r="L32" s="446">
        <v>114</v>
      </c>
      <c r="M32" s="7"/>
      <c r="N32" s="7"/>
      <c r="O32" s="445">
        <f>W32+AB32+AG32+AL32+AQ32+AV32+BA32+BF32</f>
        <v>13</v>
      </c>
      <c r="P32" s="7">
        <v>0</v>
      </c>
      <c r="Q32" s="445">
        <f t="shared" ref="Q32:Q33" si="22">X32+AC32+AH32+AM32+AR32+AW32+BB32+BG32</f>
        <v>12</v>
      </c>
      <c r="R32" s="419">
        <v>340</v>
      </c>
      <c r="S32" s="244">
        <f t="shared" si="13"/>
        <v>315</v>
      </c>
      <c r="T32" s="250">
        <v>51</v>
      </c>
      <c r="U32" s="11"/>
      <c r="V32" s="10"/>
      <c r="W32" s="23"/>
      <c r="X32" s="216"/>
      <c r="Y32" s="430">
        <v>84</v>
      </c>
      <c r="Z32" s="11"/>
      <c r="AA32" s="263"/>
      <c r="AB32" s="165">
        <v>7</v>
      </c>
      <c r="AC32" s="129">
        <v>6</v>
      </c>
      <c r="AD32" s="372">
        <v>90</v>
      </c>
      <c r="AE32" s="11"/>
      <c r="AF32" s="10"/>
      <c r="AG32" s="162"/>
      <c r="AH32" s="216"/>
      <c r="AI32" s="430">
        <v>90</v>
      </c>
      <c r="AJ32" s="11"/>
      <c r="AK32" s="263"/>
      <c r="AL32" s="165">
        <v>6</v>
      </c>
      <c r="AM32" s="129">
        <v>6</v>
      </c>
      <c r="AN32" s="353"/>
      <c r="AO32" s="376"/>
      <c r="AP32" s="376"/>
      <c r="AQ32" s="376"/>
      <c r="AR32" s="377"/>
      <c r="AS32" s="354"/>
      <c r="AT32" s="376"/>
      <c r="AU32" s="376"/>
      <c r="AV32" s="376"/>
      <c r="AW32" s="378"/>
      <c r="AX32" s="379"/>
      <c r="AY32" s="376"/>
      <c r="AZ32" s="376"/>
      <c r="BA32" s="376"/>
      <c r="BB32" s="377"/>
      <c r="BC32" s="354"/>
      <c r="BD32" s="376"/>
      <c r="BE32" s="376"/>
      <c r="BF32" s="376"/>
      <c r="BG32" s="380"/>
      <c r="BH32" s="37">
        <f t="shared" ref="BH32:BH44" si="23">T32+U32+Y32+Z32+AD32+AE32+AI32+AJ32+AN32+AO32+AS32+AT32</f>
        <v>315</v>
      </c>
      <c r="BI32" s="61">
        <v>108</v>
      </c>
      <c r="BJ32" s="17">
        <f t="shared" si="14"/>
        <v>315</v>
      </c>
      <c r="BL32" s="17">
        <f t="shared" si="15"/>
        <v>207</v>
      </c>
    </row>
    <row r="33" spans="1:68" ht="20.100000000000001" customHeight="1" x14ac:dyDescent="0.25">
      <c r="A33" s="463" t="s">
        <v>53</v>
      </c>
      <c r="B33" s="300" t="s">
        <v>54</v>
      </c>
      <c r="C33" s="25" t="s">
        <v>169</v>
      </c>
      <c r="D33" s="13"/>
      <c r="E33" s="13"/>
      <c r="F33" s="376">
        <f t="shared" si="20"/>
        <v>180</v>
      </c>
      <c r="G33" s="22">
        <v>88</v>
      </c>
      <c r="H33" s="7">
        <f t="shared" si="9"/>
        <v>0</v>
      </c>
      <c r="I33" s="7">
        <f t="shared" si="10"/>
        <v>169</v>
      </c>
      <c r="J33" s="56">
        <f t="shared" si="2"/>
        <v>169</v>
      </c>
      <c r="K33" s="7">
        <f t="shared" si="21"/>
        <v>135</v>
      </c>
      <c r="L33" s="302">
        <v>34</v>
      </c>
      <c r="M33" s="7"/>
      <c r="N33" s="7"/>
      <c r="O33" s="445">
        <f>W33+AB33+AG33+AL33+AQ33+AV33+BA33+BF33</f>
        <v>5</v>
      </c>
      <c r="P33" s="7">
        <v>0</v>
      </c>
      <c r="Q33" s="445">
        <f t="shared" si="22"/>
        <v>6</v>
      </c>
      <c r="R33" s="419">
        <v>180</v>
      </c>
      <c r="S33" s="244">
        <f t="shared" si="13"/>
        <v>169</v>
      </c>
      <c r="T33" s="440">
        <v>85</v>
      </c>
      <c r="U33" s="11"/>
      <c r="V33" s="10"/>
      <c r="W33" s="23"/>
      <c r="X33" s="216"/>
      <c r="Y33" s="430">
        <v>84</v>
      </c>
      <c r="Z33" s="11"/>
      <c r="AA33" s="263"/>
      <c r="AB33" s="165">
        <v>5</v>
      </c>
      <c r="AC33" s="129">
        <v>6</v>
      </c>
      <c r="AD33" s="354"/>
      <c r="AE33" s="11"/>
      <c r="AF33" s="10"/>
      <c r="AG33" s="162"/>
      <c r="AH33" s="216"/>
      <c r="AI33" s="116"/>
      <c r="AJ33" s="11"/>
      <c r="AK33" s="263"/>
      <c r="AL33" s="162"/>
      <c r="AM33" s="125"/>
      <c r="AN33" s="353"/>
      <c r="AO33" s="376"/>
      <c r="AP33" s="376"/>
      <c r="AQ33" s="376"/>
      <c r="AR33" s="377"/>
      <c r="AS33" s="354"/>
      <c r="AT33" s="376"/>
      <c r="AU33" s="376"/>
      <c r="AV33" s="376"/>
      <c r="AW33" s="378"/>
      <c r="AX33" s="379"/>
      <c r="AY33" s="376"/>
      <c r="AZ33" s="376"/>
      <c r="BA33" s="376"/>
      <c r="BB33" s="377"/>
      <c r="BC33" s="354"/>
      <c r="BD33" s="376"/>
      <c r="BE33" s="376"/>
      <c r="BF33" s="376"/>
      <c r="BG33" s="380"/>
      <c r="BH33" s="37">
        <f t="shared" si="23"/>
        <v>169</v>
      </c>
      <c r="BI33" s="61">
        <v>108</v>
      </c>
      <c r="BJ33" s="17">
        <f t="shared" si="14"/>
        <v>169</v>
      </c>
      <c r="BL33" s="17">
        <f t="shared" si="15"/>
        <v>61</v>
      </c>
    </row>
    <row r="34" spans="1:68" s="60" customFormat="1" x14ac:dyDescent="0.25">
      <c r="A34" s="465" t="s">
        <v>55</v>
      </c>
      <c r="B34" s="466" t="s">
        <v>190</v>
      </c>
      <c r="C34" s="475" t="s">
        <v>181</v>
      </c>
      <c r="D34" s="21">
        <f t="shared" ref="D34:E34" si="24">SUM(D35)</f>
        <v>0</v>
      </c>
      <c r="E34" s="21">
        <f t="shared" si="24"/>
        <v>0</v>
      </c>
      <c r="F34" s="21">
        <f>SUM(F35)</f>
        <v>32</v>
      </c>
      <c r="G34" s="21">
        <f t="shared" ref="G34:BG34" si="25">SUM(G35)</f>
        <v>10</v>
      </c>
      <c r="H34" s="21">
        <f t="shared" si="25"/>
        <v>5</v>
      </c>
      <c r="I34" s="21">
        <f t="shared" si="25"/>
        <v>27</v>
      </c>
      <c r="J34" s="56">
        <f t="shared" si="2"/>
        <v>27</v>
      </c>
      <c r="K34" s="21">
        <f t="shared" si="25"/>
        <v>17</v>
      </c>
      <c r="L34" s="21">
        <f t="shared" si="25"/>
        <v>10</v>
      </c>
      <c r="M34" s="21">
        <f t="shared" si="25"/>
        <v>0</v>
      </c>
      <c r="N34" s="21">
        <f t="shared" si="25"/>
        <v>0</v>
      </c>
      <c r="O34" s="21">
        <f t="shared" si="25"/>
        <v>0</v>
      </c>
      <c r="P34" s="21">
        <f t="shared" si="25"/>
        <v>0</v>
      </c>
      <c r="Q34" s="21">
        <f t="shared" si="25"/>
        <v>0</v>
      </c>
      <c r="R34" s="21">
        <f t="shared" si="25"/>
        <v>32</v>
      </c>
      <c r="S34" s="160">
        <f t="shared" si="25"/>
        <v>27</v>
      </c>
      <c r="T34" s="228">
        <f t="shared" si="25"/>
        <v>17</v>
      </c>
      <c r="U34" s="21">
        <f t="shared" si="25"/>
        <v>0</v>
      </c>
      <c r="V34" s="21">
        <f t="shared" si="25"/>
        <v>0</v>
      </c>
      <c r="W34" s="21">
        <f t="shared" si="25"/>
        <v>0</v>
      </c>
      <c r="X34" s="215">
        <f t="shared" si="25"/>
        <v>0</v>
      </c>
      <c r="Y34" s="115">
        <f t="shared" si="25"/>
        <v>10</v>
      </c>
      <c r="Z34" s="21">
        <f t="shared" si="25"/>
        <v>5</v>
      </c>
      <c r="AA34" s="21">
        <f t="shared" si="25"/>
        <v>0</v>
      </c>
      <c r="AB34" s="21">
        <f t="shared" si="25"/>
        <v>0</v>
      </c>
      <c r="AC34" s="124">
        <f t="shared" si="25"/>
        <v>0</v>
      </c>
      <c r="AD34" s="115">
        <f t="shared" si="25"/>
        <v>0</v>
      </c>
      <c r="AE34" s="21">
        <f t="shared" si="25"/>
        <v>0</v>
      </c>
      <c r="AF34" s="21">
        <f t="shared" si="25"/>
        <v>0</v>
      </c>
      <c r="AG34" s="160">
        <f t="shared" si="25"/>
        <v>0</v>
      </c>
      <c r="AH34" s="215">
        <f t="shared" si="25"/>
        <v>0</v>
      </c>
      <c r="AI34" s="115">
        <f t="shared" si="25"/>
        <v>0</v>
      </c>
      <c r="AJ34" s="21">
        <f t="shared" si="25"/>
        <v>0</v>
      </c>
      <c r="AK34" s="21">
        <f t="shared" si="25"/>
        <v>0</v>
      </c>
      <c r="AL34" s="21">
        <f t="shared" si="25"/>
        <v>0</v>
      </c>
      <c r="AM34" s="124">
        <f t="shared" si="25"/>
        <v>0</v>
      </c>
      <c r="AN34" s="369">
        <f t="shared" si="25"/>
        <v>0</v>
      </c>
      <c r="AO34" s="370">
        <f t="shared" si="25"/>
        <v>0</v>
      </c>
      <c r="AP34" s="370">
        <f t="shared" si="25"/>
        <v>0</v>
      </c>
      <c r="AQ34" s="370">
        <f t="shared" si="25"/>
        <v>0</v>
      </c>
      <c r="AR34" s="371">
        <f t="shared" si="25"/>
        <v>0</v>
      </c>
      <c r="AS34" s="372">
        <f t="shared" si="25"/>
        <v>0</v>
      </c>
      <c r="AT34" s="370">
        <f t="shared" si="25"/>
        <v>0</v>
      </c>
      <c r="AU34" s="370">
        <f t="shared" si="25"/>
        <v>0</v>
      </c>
      <c r="AV34" s="370">
        <f t="shared" si="25"/>
        <v>0</v>
      </c>
      <c r="AW34" s="373">
        <f t="shared" si="25"/>
        <v>0</v>
      </c>
      <c r="AX34" s="374">
        <f t="shared" si="25"/>
        <v>0</v>
      </c>
      <c r="AY34" s="370">
        <f t="shared" si="25"/>
        <v>0</v>
      </c>
      <c r="AZ34" s="370">
        <f t="shared" si="25"/>
        <v>0</v>
      </c>
      <c r="BA34" s="370">
        <f t="shared" si="25"/>
        <v>0</v>
      </c>
      <c r="BB34" s="371">
        <f t="shared" si="25"/>
        <v>0</v>
      </c>
      <c r="BC34" s="372">
        <f t="shared" si="25"/>
        <v>0</v>
      </c>
      <c r="BD34" s="370">
        <f t="shared" si="25"/>
        <v>0</v>
      </c>
      <c r="BE34" s="370">
        <f t="shared" si="25"/>
        <v>0</v>
      </c>
      <c r="BF34" s="370">
        <f t="shared" si="25"/>
        <v>0</v>
      </c>
      <c r="BG34" s="375">
        <f t="shared" si="25"/>
        <v>0</v>
      </c>
      <c r="BH34" s="37">
        <f t="shared" si="23"/>
        <v>32</v>
      </c>
      <c r="BI34" s="350">
        <f>SUM(BI35)</f>
        <v>32</v>
      </c>
      <c r="BJ34" s="350">
        <f>SUM(BJ35)</f>
        <v>27</v>
      </c>
      <c r="BP34" s="140"/>
    </row>
    <row r="35" spans="1:68" ht="30.75" customHeight="1" x14ac:dyDescent="0.25">
      <c r="A35" s="467" t="s">
        <v>184</v>
      </c>
      <c r="B35" s="463" t="s">
        <v>134</v>
      </c>
      <c r="C35" s="25" t="s">
        <v>56</v>
      </c>
      <c r="D35" s="13"/>
      <c r="E35" s="13"/>
      <c r="F35" s="7">
        <f>H35+I35+N35+O35+Q35</f>
        <v>32</v>
      </c>
      <c r="G35" s="9">
        <v>10</v>
      </c>
      <c r="H35" s="7">
        <f t="shared" si="9"/>
        <v>5</v>
      </c>
      <c r="I35" s="7">
        <f t="shared" si="10"/>
        <v>27</v>
      </c>
      <c r="J35" s="56">
        <f t="shared" si="2"/>
        <v>27</v>
      </c>
      <c r="K35" s="7">
        <f>I35-L35</f>
        <v>17</v>
      </c>
      <c r="L35" s="9">
        <v>10</v>
      </c>
      <c r="M35" s="7"/>
      <c r="N35" s="7"/>
      <c r="O35" s="7">
        <f>W35+AB35+AG35+AL35+AQ35+AV35+BA35+BF35</f>
        <v>0</v>
      </c>
      <c r="P35" s="7">
        <v>0</v>
      </c>
      <c r="Q35" s="7">
        <f>X35+AC35+AH35+AM35+AR35+AW35+BB35+BG35</f>
        <v>0</v>
      </c>
      <c r="R35" s="419">
        <v>32</v>
      </c>
      <c r="S35" s="244">
        <f>T35+Y35+AD35+AI35+AN35+AS35</f>
        <v>27</v>
      </c>
      <c r="T35" s="250">
        <v>17</v>
      </c>
      <c r="U35" s="11"/>
      <c r="V35" s="10"/>
      <c r="W35" s="23"/>
      <c r="X35" s="216"/>
      <c r="Y35" s="432">
        <v>10</v>
      </c>
      <c r="Z35" s="73">
        <v>5</v>
      </c>
      <c r="AA35" s="263"/>
      <c r="AB35" s="162"/>
      <c r="AC35" s="125"/>
      <c r="AD35" s="117"/>
      <c r="AE35" s="11"/>
      <c r="AF35" s="10"/>
      <c r="AG35" s="162"/>
      <c r="AH35" s="216"/>
      <c r="AI35" s="116"/>
      <c r="AJ35" s="11"/>
      <c r="AK35" s="263"/>
      <c r="AL35" s="162"/>
      <c r="AM35" s="125"/>
      <c r="AN35" s="353"/>
      <c r="AO35" s="376"/>
      <c r="AP35" s="376"/>
      <c r="AQ35" s="376"/>
      <c r="AR35" s="377"/>
      <c r="AS35" s="354"/>
      <c r="AT35" s="376"/>
      <c r="AU35" s="376"/>
      <c r="AV35" s="376"/>
      <c r="AW35" s="378"/>
      <c r="AX35" s="379"/>
      <c r="AY35" s="376"/>
      <c r="AZ35" s="376"/>
      <c r="BA35" s="376"/>
      <c r="BB35" s="377"/>
      <c r="BC35" s="354"/>
      <c r="BD35" s="376"/>
      <c r="BE35" s="376"/>
      <c r="BF35" s="376"/>
      <c r="BG35" s="380"/>
      <c r="BH35" s="37">
        <f t="shared" si="23"/>
        <v>32</v>
      </c>
      <c r="BI35" s="61">
        <v>32</v>
      </c>
      <c r="BJ35" s="17">
        <f t="shared" si="14"/>
        <v>27</v>
      </c>
      <c r="BL35" s="17">
        <f t="shared" si="15"/>
        <v>-5</v>
      </c>
    </row>
    <row r="36" spans="1:68" s="60" customFormat="1" x14ac:dyDescent="0.25">
      <c r="A36" s="20"/>
      <c r="B36" s="337" t="s">
        <v>57</v>
      </c>
      <c r="C36" s="20"/>
      <c r="D36" s="57"/>
      <c r="E36" s="57"/>
      <c r="F36" s="21"/>
      <c r="G36" s="21"/>
      <c r="H36" s="500"/>
      <c r="I36" s="21"/>
      <c r="J36" s="56">
        <f t="shared" si="2"/>
        <v>0</v>
      </c>
      <c r="K36" s="21"/>
      <c r="L36" s="21"/>
      <c r="M36" s="21"/>
      <c r="N36" s="21"/>
      <c r="O36" s="21"/>
      <c r="P36" s="21"/>
      <c r="Q36" s="21"/>
      <c r="R36" s="177"/>
      <c r="S36" s="244">
        <f t="shared" si="13"/>
        <v>0</v>
      </c>
      <c r="T36" s="228"/>
      <c r="U36" s="21"/>
      <c r="V36" s="21"/>
      <c r="W36" s="21"/>
      <c r="X36" s="215"/>
      <c r="Y36" s="115"/>
      <c r="Z36" s="21"/>
      <c r="AA36" s="160"/>
      <c r="AB36" s="160"/>
      <c r="AC36" s="124"/>
      <c r="AD36" s="115"/>
      <c r="AE36" s="21"/>
      <c r="AF36" s="21"/>
      <c r="AG36" s="160"/>
      <c r="AH36" s="215"/>
      <c r="AI36" s="115"/>
      <c r="AJ36" s="21"/>
      <c r="AK36" s="160"/>
      <c r="AL36" s="160"/>
      <c r="AM36" s="124"/>
      <c r="AN36" s="369"/>
      <c r="AO36" s="370"/>
      <c r="AP36" s="370"/>
      <c r="AQ36" s="370"/>
      <c r="AR36" s="371"/>
      <c r="AS36" s="372"/>
      <c r="AT36" s="370"/>
      <c r="AU36" s="370"/>
      <c r="AV36" s="370"/>
      <c r="AW36" s="373"/>
      <c r="AX36" s="374"/>
      <c r="AY36" s="370"/>
      <c r="AZ36" s="370"/>
      <c r="BA36" s="370"/>
      <c r="BB36" s="371"/>
      <c r="BC36" s="372"/>
      <c r="BD36" s="370"/>
      <c r="BE36" s="370"/>
      <c r="BF36" s="370"/>
      <c r="BG36" s="375"/>
      <c r="BH36" s="37">
        <f t="shared" si="23"/>
        <v>0</v>
      </c>
      <c r="BI36" s="58"/>
      <c r="BJ36" s="59"/>
      <c r="BP36" s="140"/>
    </row>
    <row r="37" spans="1:68" ht="20.100000000000001" customHeight="1" x14ac:dyDescent="0.25">
      <c r="A37" s="3"/>
      <c r="B37" s="136" t="s">
        <v>110</v>
      </c>
      <c r="C37" s="4"/>
      <c r="D37" s="13"/>
      <c r="E37" s="13"/>
      <c r="F37" s="200"/>
      <c r="G37" s="55"/>
      <c r="H37" s="7"/>
      <c r="I37" s="7"/>
      <c r="J37" s="56">
        <f t="shared" si="2"/>
        <v>0</v>
      </c>
      <c r="K37" s="7"/>
      <c r="L37" s="10"/>
      <c r="M37" s="7"/>
      <c r="N37" s="7"/>
      <c r="O37" s="431">
        <f>O18</f>
        <v>26</v>
      </c>
      <c r="P37" s="159">
        <f>P18</f>
        <v>0</v>
      </c>
      <c r="Q37" s="431">
        <f>Q18</f>
        <v>30</v>
      </c>
      <c r="R37" s="178"/>
      <c r="S37" s="244">
        <f t="shared" si="13"/>
        <v>0</v>
      </c>
      <c r="T37" s="229"/>
      <c r="U37" s="11"/>
      <c r="V37" s="10"/>
      <c r="W37" s="23"/>
      <c r="X37" s="216"/>
      <c r="Y37" s="117"/>
      <c r="Z37" s="11"/>
      <c r="AA37" s="263"/>
      <c r="AB37" s="162"/>
      <c r="AC37" s="125"/>
      <c r="AD37" s="116"/>
      <c r="AE37" s="11"/>
      <c r="AF37" s="10"/>
      <c r="AG37" s="162"/>
      <c r="AH37" s="216"/>
      <c r="AI37" s="116"/>
      <c r="AJ37" s="11"/>
      <c r="AK37" s="263"/>
      <c r="AL37" s="162"/>
      <c r="AM37" s="125"/>
      <c r="AN37" s="353"/>
      <c r="AO37" s="376"/>
      <c r="AP37" s="376"/>
      <c r="AQ37" s="376"/>
      <c r="AR37" s="377"/>
      <c r="AS37" s="354"/>
      <c r="AT37" s="376"/>
      <c r="AU37" s="376"/>
      <c r="AV37" s="376"/>
      <c r="AW37" s="378"/>
      <c r="AX37" s="379"/>
      <c r="AY37" s="376"/>
      <c r="AZ37" s="376"/>
      <c r="BA37" s="376"/>
      <c r="BB37" s="377"/>
      <c r="BC37" s="354"/>
      <c r="BD37" s="376"/>
      <c r="BE37" s="376"/>
      <c r="BF37" s="376"/>
      <c r="BG37" s="380"/>
      <c r="BH37" s="37">
        <f t="shared" si="23"/>
        <v>0</v>
      </c>
      <c r="BI37" s="26"/>
      <c r="BJ37" s="26"/>
    </row>
    <row r="38" spans="1:68" ht="42.75" customHeight="1" x14ac:dyDescent="0.25">
      <c r="A38" s="5"/>
      <c r="B38" s="468" t="s">
        <v>58</v>
      </c>
      <c r="C38" s="6"/>
      <c r="D38" s="444">
        <f>D39+D46+D52</f>
        <v>1152</v>
      </c>
      <c r="E38" s="62">
        <f t="shared" ref="E38:I38" si="26">E39+E46+E52</f>
        <v>288</v>
      </c>
      <c r="F38" s="62">
        <f t="shared" si="26"/>
        <v>1492</v>
      </c>
      <c r="G38" s="62">
        <f t="shared" si="26"/>
        <v>654</v>
      </c>
      <c r="H38" s="62">
        <f t="shared" si="26"/>
        <v>12</v>
      </c>
      <c r="I38" s="62">
        <f t="shared" si="26"/>
        <v>774</v>
      </c>
      <c r="J38" s="56">
        <f t="shared" si="2"/>
        <v>774</v>
      </c>
      <c r="K38" s="62">
        <f t="shared" ref="K38:S38" si="27">K39+K46+K52</f>
        <v>446</v>
      </c>
      <c r="L38" s="62">
        <f t="shared" si="27"/>
        <v>328</v>
      </c>
      <c r="M38" s="62">
        <f t="shared" si="27"/>
        <v>0</v>
      </c>
      <c r="N38" s="62">
        <f t="shared" si="27"/>
        <v>576</v>
      </c>
      <c r="O38" s="444">
        <f t="shared" si="27"/>
        <v>32</v>
      </c>
      <c r="P38" s="444">
        <f t="shared" si="27"/>
        <v>12</v>
      </c>
      <c r="Q38" s="444">
        <f t="shared" si="27"/>
        <v>46</v>
      </c>
      <c r="R38" s="444">
        <f t="shared" si="27"/>
        <v>1152</v>
      </c>
      <c r="S38" s="444">
        <f t="shared" si="27"/>
        <v>909</v>
      </c>
      <c r="T38" s="230">
        <f t="shared" ref="T38:BG38" si="28">T39+T46+T52</f>
        <v>0</v>
      </c>
      <c r="U38" s="62">
        <f t="shared" si="28"/>
        <v>0</v>
      </c>
      <c r="V38" s="62">
        <f t="shared" si="28"/>
        <v>0</v>
      </c>
      <c r="W38" s="62">
        <f t="shared" si="28"/>
        <v>0</v>
      </c>
      <c r="X38" s="217">
        <f t="shared" si="28"/>
        <v>0</v>
      </c>
      <c r="Y38" s="118">
        <f t="shared" si="28"/>
        <v>128</v>
      </c>
      <c r="Z38" s="62">
        <f t="shared" si="28"/>
        <v>4</v>
      </c>
      <c r="AA38" s="62">
        <f t="shared" si="28"/>
        <v>36</v>
      </c>
      <c r="AB38" s="62">
        <f t="shared" si="28"/>
        <v>12</v>
      </c>
      <c r="AC38" s="126">
        <f t="shared" si="28"/>
        <v>12</v>
      </c>
      <c r="AD38" s="118">
        <f t="shared" si="28"/>
        <v>234</v>
      </c>
      <c r="AE38" s="62">
        <f t="shared" si="28"/>
        <v>4</v>
      </c>
      <c r="AF38" s="62">
        <f t="shared" si="28"/>
        <v>252</v>
      </c>
      <c r="AG38" s="222">
        <f t="shared" si="28"/>
        <v>12</v>
      </c>
      <c r="AH38" s="217">
        <f t="shared" si="28"/>
        <v>20</v>
      </c>
      <c r="AI38" s="118">
        <f t="shared" si="28"/>
        <v>412</v>
      </c>
      <c r="AJ38" s="62">
        <f t="shared" si="28"/>
        <v>4</v>
      </c>
      <c r="AK38" s="62">
        <f t="shared" si="28"/>
        <v>288</v>
      </c>
      <c r="AL38" s="62">
        <f t="shared" si="28"/>
        <v>8</v>
      </c>
      <c r="AM38" s="126">
        <f t="shared" si="28"/>
        <v>14</v>
      </c>
      <c r="AN38" s="381" t="e">
        <f t="shared" si="28"/>
        <v>#REF!</v>
      </c>
      <c r="AO38" s="382" t="e">
        <f t="shared" si="28"/>
        <v>#REF!</v>
      </c>
      <c r="AP38" s="382" t="e">
        <f t="shared" si="28"/>
        <v>#REF!</v>
      </c>
      <c r="AQ38" s="382" t="e">
        <f t="shared" si="28"/>
        <v>#REF!</v>
      </c>
      <c r="AR38" s="383" t="e">
        <f t="shared" si="28"/>
        <v>#REF!</v>
      </c>
      <c r="AS38" s="384" t="e">
        <f t="shared" si="28"/>
        <v>#REF!</v>
      </c>
      <c r="AT38" s="382" t="e">
        <f t="shared" si="28"/>
        <v>#REF!</v>
      </c>
      <c r="AU38" s="382" t="e">
        <f t="shared" si="28"/>
        <v>#REF!</v>
      </c>
      <c r="AV38" s="382" t="e">
        <f t="shared" si="28"/>
        <v>#REF!</v>
      </c>
      <c r="AW38" s="385" t="e">
        <f t="shared" si="28"/>
        <v>#REF!</v>
      </c>
      <c r="AX38" s="386" t="e">
        <f t="shared" si="28"/>
        <v>#REF!</v>
      </c>
      <c r="AY38" s="382" t="e">
        <f t="shared" si="28"/>
        <v>#REF!</v>
      </c>
      <c r="AZ38" s="382" t="e">
        <f t="shared" si="28"/>
        <v>#REF!</v>
      </c>
      <c r="BA38" s="382" t="e">
        <f t="shared" si="28"/>
        <v>#REF!</v>
      </c>
      <c r="BB38" s="383" t="e">
        <f t="shared" si="28"/>
        <v>#REF!</v>
      </c>
      <c r="BC38" s="384" t="e">
        <f t="shared" si="28"/>
        <v>#REF!</v>
      </c>
      <c r="BD38" s="382" t="e">
        <f t="shared" si="28"/>
        <v>#REF!</v>
      </c>
      <c r="BE38" s="382" t="e">
        <f t="shared" si="28"/>
        <v>#REF!</v>
      </c>
      <c r="BF38" s="382" t="e">
        <f t="shared" si="28"/>
        <v>#REF!</v>
      </c>
      <c r="BG38" s="387" t="e">
        <f t="shared" si="28"/>
        <v>#REF!</v>
      </c>
      <c r="BH38" s="153" t="e">
        <f t="shared" si="23"/>
        <v>#REF!</v>
      </c>
      <c r="BI38" s="151">
        <v>612</v>
      </c>
      <c r="BJ38" s="151" t="s">
        <v>112</v>
      </c>
      <c r="BK38" s="28" t="s">
        <v>124</v>
      </c>
      <c r="BP38" s="141"/>
    </row>
    <row r="39" spans="1:68" x14ac:dyDescent="0.25">
      <c r="A39" s="459" t="s">
        <v>113</v>
      </c>
      <c r="B39" s="460" t="s">
        <v>114</v>
      </c>
      <c r="C39" s="483" t="s">
        <v>185</v>
      </c>
      <c r="D39" s="63">
        <f>SUM(D40:D45)</f>
        <v>204</v>
      </c>
      <c r="E39" s="63">
        <f>SUM(E40:E44)</f>
        <v>0</v>
      </c>
      <c r="F39" s="63">
        <f>SUM(F40:F45)</f>
        <v>204</v>
      </c>
      <c r="G39" s="63">
        <f>SUM(G40:G45)</f>
        <v>138</v>
      </c>
      <c r="H39" s="63">
        <f>SUM(H40:H45)</f>
        <v>2</v>
      </c>
      <c r="I39" s="63">
        <f>SUM(I40:I45)</f>
        <v>202</v>
      </c>
      <c r="J39" s="56">
        <f t="shared" si="2"/>
        <v>202</v>
      </c>
      <c r="K39" s="63">
        <f t="shared" ref="K39:S39" si="29">SUM(K40:K45)</f>
        <v>64</v>
      </c>
      <c r="L39" s="63">
        <f t="shared" si="29"/>
        <v>138</v>
      </c>
      <c r="M39" s="63">
        <f t="shared" si="29"/>
        <v>0</v>
      </c>
      <c r="N39" s="63">
        <f t="shared" si="29"/>
        <v>0</v>
      </c>
      <c r="O39" s="63">
        <f t="shared" si="29"/>
        <v>0</v>
      </c>
      <c r="P39" s="63">
        <f>SUM(P45)</f>
        <v>2</v>
      </c>
      <c r="Q39" s="63">
        <f t="shared" si="29"/>
        <v>0</v>
      </c>
      <c r="R39" s="144">
        <f t="shared" si="29"/>
        <v>204</v>
      </c>
      <c r="S39" s="144">
        <f t="shared" si="29"/>
        <v>202</v>
      </c>
      <c r="T39" s="231">
        <f t="shared" ref="T39:BG39" si="30">SUM(T40:T44)</f>
        <v>0</v>
      </c>
      <c r="U39" s="63">
        <f t="shared" si="30"/>
        <v>0</v>
      </c>
      <c r="V39" s="63">
        <f t="shared" si="30"/>
        <v>0</v>
      </c>
      <c r="W39" s="63">
        <f t="shared" si="30"/>
        <v>0</v>
      </c>
      <c r="X39" s="218">
        <f t="shared" si="30"/>
        <v>0</v>
      </c>
      <c r="Y39" s="119">
        <f t="shared" si="30"/>
        <v>0</v>
      </c>
      <c r="Z39" s="63">
        <f t="shared" si="30"/>
        <v>0</v>
      </c>
      <c r="AA39" s="63">
        <f t="shared" si="30"/>
        <v>0</v>
      </c>
      <c r="AB39" s="63">
        <f t="shared" si="30"/>
        <v>0</v>
      </c>
      <c r="AC39" s="127">
        <f t="shared" si="30"/>
        <v>0</v>
      </c>
      <c r="AD39" s="119">
        <f t="shared" si="30"/>
        <v>68</v>
      </c>
      <c r="AE39" s="63">
        <f t="shared" si="30"/>
        <v>0</v>
      </c>
      <c r="AF39" s="63">
        <f t="shared" si="30"/>
        <v>0</v>
      </c>
      <c r="AG39" s="223">
        <f t="shared" si="30"/>
        <v>0</v>
      </c>
      <c r="AH39" s="218">
        <f t="shared" si="30"/>
        <v>0</v>
      </c>
      <c r="AI39" s="119">
        <f t="shared" si="30"/>
        <v>134</v>
      </c>
      <c r="AJ39" s="63">
        <f t="shared" si="30"/>
        <v>2</v>
      </c>
      <c r="AK39" s="63">
        <f t="shared" si="30"/>
        <v>0</v>
      </c>
      <c r="AL39" s="63">
        <f t="shared" si="30"/>
        <v>0</v>
      </c>
      <c r="AM39" s="127">
        <f t="shared" si="30"/>
        <v>0</v>
      </c>
      <c r="AN39" s="388">
        <f t="shared" si="30"/>
        <v>0</v>
      </c>
      <c r="AO39" s="389">
        <f t="shared" si="30"/>
        <v>0</v>
      </c>
      <c r="AP39" s="389">
        <f t="shared" si="30"/>
        <v>0</v>
      </c>
      <c r="AQ39" s="389">
        <f t="shared" si="30"/>
        <v>0</v>
      </c>
      <c r="AR39" s="390">
        <f t="shared" si="30"/>
        <v>0</v>
      </c>
      <c r="AS39" s="391">
        <f t="shared" si="30"/>
        <v>0</v>
      </c>
      <c r="AT39" s="389">
        <f t="shared" si="30"/>
        <v>0</v>
      </c>
      <c r="AU39" s="389">
        <f t="shared" si="30"/>
        <v>0</v>
      </c>
      <c r="AV39" s="389">
        <f t="shared" si="30"/>
        <v>0</v>
      </c>
      <c r="AW39" s="392">
        <f t="shared" si="30"/>
        <v>0</v>
      </c>
      <c r="AX39" s="393">
        <f t="shared" si="30"/>
        <v>0</v>
      </c>
      <c r="AY39" s="389">
        <f t="shared" si="30"/>
        <v>0</v>
      </c>
      <c r="AZ39" s="389">
        <f t="shared" si="30"/>
        <v>0</v>
      </c>
      <c r="BA39" s="389">
        <f t="shared" si="30"/>
        <v>0</v>
      </c>
      <c r="BB39" s="390">
        <f t="shared" si="30"/>
        <v>0</v>
      </c>
      <c r="BC39" s="391">
        <f t="shared" si="30"/>
        <v>0</v>
      </c>
      <c r="BD39" s="389">
        <f t="shared" si="30"/>
        <v>0</v>
      </c>
      <c r="BE39" s="389">
        <f t="shared" si="30"/>
        <v>0</v>
      </c>
      <c r="BF39" s="389">
        <f t="shared" si="30"/>
        <v>0</v>
      </c>
      <c r="BG39" s="394">
        <f t="shared" si="30"/>
        <v>0</v>
      </c>
      <c r="BH39" s="37">
        <f t="shared" si="23"/>
        <v>204</v>
      </c>
      <c r="BI39" s="46">
        <v>540</v>
      </c>
      <c r="BJ39" s="46" t="s">
        <v>112</v>
      </c>
      <c r="BK39" s="28" t="s">
        <v>99</v>
      </c>
      <c r="BP39" s="141"/>
    </row>
    <row r="40" spans="1:68" ht="27" customHeight="1" x14ac:dyDescent="0.25">
      <c r="A40" s="447" t="s">
        <v>115</v>
      </c>
      <c r="B40" s="451" t="s">
        <v>120</v>
      </c>
      <c r="C40" s="2" t="s">
        <v>48</v>
      </c>
      <c r="D40" s="54">
        <v>32</v>
      </c>
      <c r="E40" s="14">
        <f t="shared" ref="E40:E41" si="31">F40-D40</f>
        <v>0</v>
      </c>
      <c r="F40" s="7">
        <f>H40+I40+N40+O40+Q40</f>
        <v>32</v>
      </c>
      <c r="G40" s="22">
        <v>6</v>
      </c>
      <c r="H40" s="7">
        <f>U40+Z40+AE40+AJ40+AO40+AT40+AY40+BD40</f>
        <v>0</v>
      </c>
      <c r="I40" s="7">
        <f>T40+Y40+AD40+AI40+AN40+AS40+AX40+BC40</f>
        <v>32</v>
      </c>
      <c r="J40" s="56">
        <f t="shared" si="2"/>
        <v>32</v>
      </c>
      <c r="K40" s="7">
        <f>I40-L40-M40</f>
        <v>26</v>
      </c>
      <c r="L40" s="299">
        <v>6</v>
      </c>
      <c r="M40" s="7"/>
      <c r="N40" s="7"/>
      <c r="O40" s="7">
        <f t="shared" ref="O40:O44" si="32">W40+AB40+AG40+AL40+AQ40+AV40+BA40+BF40</f>
        <v>0</v>
      </c>
      <c r="P40" s="7">
        <f>U40+Z40+AE40+AJ40</f>
        <v>0</v>
      </c>
      <c r="Q40" s="7">
        <f>X40+AC40+AH40+AM40+AR40+AW40+BB40+BG40</f>
        <v>0</v>
      </c>
      <c r="R40" s="419">
        <v>32</v>
      </c>
      <c r="S40" s="244">
        <f t="shared" ref="S40:S44" si="33">T40+Y40+AD40+AI40+AN40+AS40</f>
        <v>32</v>
      </c>
      <c r="T40" s="229"/>
      <c r="U40" s="11"/>
      <c r="V40" s="10"/>
      <c r="W40" s="23"/>
      <c r="X40" s="216"/>
      <c r="Y40" s="116"/>
      <c r="Z40" s="11"/>
      <c r="AA40" s="263"/>
      <c r="AB40" s="162"/>
      <c r="AC40" s="125"/>
      <c r="AD40" s="432">
        <v>32</v>
      </c>
      <c r="AE40" s="11"/>
      <c r="AF40" s="10"/>
      <c r="AG40" s="165"/>
      <c r="AH40" s="220"/>
      <c r="AI40" s="117"/>
      <c r="AJ40" s="11"/>
      <c r="AK40" s="263"/>
      <c r="AL40" s="162"/>
      <c r="AM40" s="125"/>
      <c r="AN40" s="353"/>
      <c r="AO40" s="376"/>
      <c r="AP40" s="376"/>
      <c r="AQ40" s="376"/>
      <c r="AR40" s="377"/>
      <c r="AS40" s="354"/>
      <c r="AT40" s="376"/>
      <c r="AU40" s="376"/>
      <c r="AV40" s="376"/>
      <c r="AW40" s="378"/>
      <c r="AX40" s="379"/>
      <c r="AY40" s="376"/>
      <c r="AZ40" s="376"/>
      <c r="BA40" s="376"/>
      <c r="BB40" s="377"/>
      <c r="BC40" s="354"/>
      <c r="BD40" s="376"/>
      <c r="BE40" s="376"/>
      <c r="BF40" s="376"/>
      <c r="BG40" s="380"/>
      <c r="BH40" s="37">
        <f t="shared" si="23"/>
        <v>32</v>
      </c>
      <c r="BI40" s="151">
        <v>36</v>
      </c>
      <c r="BJ40" s="151" t="s">
        <v>112</v>
      </c>
      <c r="BK40" s="28" t="s">
        <v>122</v>
      </c>
      <c r="BP40" s="141"/>
    </row>
    <row r="41" spans="1:68" ht="31.5" x14ac:dyDescent="0.25">
      <c r="A41" s="447" t="s">
        <v>116</v>
      </c>
      <c r="B41" s="451" t="s">
        <v>59</v>
      </c>
      <c r="C41" s="2" t="s">
        <v>83</v>
      </c>
      <c r="D41" s="54">
        <v>54</v>
      </c>
      <c r="E41" s="14">
        <f t="shared" si="31"/>
        <v>0</v>
      </c>
      <c r="F41" s="7">
        <f t="shared" ref="F41:F45" si="34">H41+I41+N41+O41+Q41</f>
        <v>54</v>
      </c>
      <c r="G41" s="22">
        <v>54</v>
      </c>
      <c r="H41" s="7">
        <f t="shared" ref="H41:H64" si="35">U41+Z41+AE41+AJ41+AO41+AT41+AY41+BD41</f>
        <v>0</v>
      </c>
      <c r="I41" s="7">
        <f t="shared" ref="I41:I64" si="36">T41+Y41+AD41+AI41+AN41+AS41+AX41+BC41</f>
        <v>54</v>
      </c>
      <c r="J41" s="56">
        <f t="shared" si="2"/>
        <v>54</v>
      </c>
      <c r="K41" s="7">
        <f t="shared" ref="K41:K64" si="37">I41-L41-M41</f>
        <v>0</v>
      </c>
      <c r="L41" s="299">
        <v>54</v>
      </c>
      <c r="M41" s="7"/>
      <c r="N41" s="7"/>
      <c r="O41" s="7">
        <f t="shared" si="32"/>
        <v>0</v>
      </c>
      <c r="P41" s="7">
        <f t="shared" ref="P41:P44" si="38">U41+Z41+AE41+AJ41</f>
        <v>0</v>
      </c>
      <c r="Q41" s="7">
        <f t="shared" ref="Q41:Q44" si="39">X41+AC41+AH41+AM41+AR41+AW41+BB41+BG41</f>
        <v>0</v>
      </c>
      <c r="R41" s="419">
        <v>54</v>
      </c>
      <c r="S41" s="244">
        <f t="shared" si="33"/>
        <v>54</v>
      </c>
      <c r="T41" s="229"/>
      <c r="U41" s="11"/>
      <c r="V41" s="10"/>
      <c r="W41" s="23"/>
      <c r="X41" s="216"/>
      <c r="Y41" s="116"/>
      <c r="Z41" s="11"/>
      <c r="AA41" s="263"/>
      <c r="AB41" s="162"/>
      <c r="AC41" s="125"/>
      <c r="AD41" s="372">
        <v>18</v>
      </c>
      <c r="AE41" s="11"/>
      <c r="AF41" s="10"/>
      <c r="AG41" s="162"/>
      <c r="AH41" s="216"/>
      <c r="AI41" s="432">
        <v>36</v>
      </c>
      <c r="AJ41" s="11"/>
      <c r="AK41" s="263"/>
      <c r="AL41" s="162"/>
      <c r="AM41" s="125"/>
      <c r="AN41" s="353"/>
      <c r="AO41" s="376"/>
      <c r="AP41" s="376"/>
      <c r="AQ41" s="376"/>
      <c r="AR41" s="377"/>
      <c r="AS41" s="354"/>
      <c r="AT41" s="376"/>
      <c r="AU41" s="376"/>
      <c r="AV41" s="376"/>
      <c r="AW41" s="378"/>
      <c r="AX41" s="379"/>
      <c r="AY41" s="376"/>
      <c r="AZ41" s="376"/>
      <c r="BA41" s="376"/>
      <c r="BB41" s="377"/>
      <c r="BC41" s="354"/>
      <c r="BD41" s="376"/>
      <c r="BE41" s="376"/>
      <c r="BF41" s="376"/>
      <c r="BG41" s="380"/>
      <c r="BH41" s="37">
        <f t="shared" si="23"/>
        <v>54</v>
      </c>
      <c r="BI41" s="151">
        <v>288</v>
      </c>
      <c r="BJ41" s="151" t="s">
        <v>112</v>
      </c>
      <c r="BK41" s="28" t="s">
        <v>125</v>
      </c>
      <c r="BP41" s="141"/>
    </row>
    <row r="42" spans="1:68" ht="25.5" customHeight="1" x14ac:dyDescent="0.25">
      <c r="A42" s="447" t="s">
        <v>117</v>
      </c>
      <c r="B42" s="435" t="s">
        <v>68</v>
      </c>
      <c r="C42" s="2" t="s">
        <v>83</v>
      </c>
      <c r="D42" s="54">
        <v>32</v>
      </c>
      <c r="E42" s="14">
        <f>F42-D42</f>
        <v>0</v>
      </c>
      <c r="F42" s="7">
        <f t="shared" si="34"/>
        <v>32</v>
      </c>
      <c r="G42" s="22">
        <v>24</v>
      </c>
      <c r="H42" s="7">
        <f t="shared" si="35"/>
        <v>0</v>
      </c>
      <c r="I42" s="7">
        <f t="shared" si="36"/>
        <v>32</v>
      </c>
      <c r="J42" s="56">
        <f t="shared" si="2"/>
        <v>32</v>
      </c>
      <c r="K42" s="7">
        <f t="shared" si="37"/>
        <v>8</v>
      </c>
      <c r="L42" s="299">
        <v>24</v>
      </c>
      <c r="M42" s="7"/>
      <c r="N42" s="7"/>
      <c r="O42" s="7">
        <f t="shared" si="32"/>
        <v>0</v>
      </c>
      <c r="P42" s="7">
        <f t="shared" si="38"/>
        <v>0</v>
      </c>
      <c r="Q42" s="7">
        <f t="shared" si="39"/>
        <v>0</v>
      </c>
      <c r="R42" s="419">
        <v>32</v>
      </c>
      <c r="S42" s="244">
        <f t="shared" si="33"/>
        <v>32</v>
      </c>
      <c r="T42" s="229"/>
      <c r="U42" s="11"/>
      <c r="V42" s="10"/>
      <c r="W42" s="23"/>
      <c r="X42" s="216"/>
      <c r="Y42" s="116"/>
      <c r="Z42" s="11"/>
      <c r="AA42" s="263"/>
      <c r="AB42" s="162"/>
      <c r="AC42" s="125"/>
      <c r="AD42" s="372"/>
      <c r="AE42" s="11"/>
      <c r="AF42" s="10"/>
      <c r="AG42" s="162"/>
      <c r="AH42" s="216"/>
      <c r="AI42" s="432">
        <v>32</v>
      </c>
      <c r="AJ42" s="11"/>
      <c r="AK42" s="263"/>
      <c r="AL42" s="162"/>
      <c r="AM42" s="125"/>
      <c r="AN42" s="353"/>
      <c r="AO42" s="376"/>
      <c r="AP42" s="376"/>
      <c r="AQ42" s="376"/>
      <c r="AR42" s="377"/>
      <c r="AS42" s="354"/>
      <c r="AT42" s="376"/>
      <c r="AU42" s="376"/>
      <c r="AV42" s="376"/>
      <c r="AW42" s="378"/>
      <c r="AX42" s="379"/>
      <c r="AY42" s="376"/>
      <c r="AZ42" s="376"/>
      <c r="BA42" s="376"/>
      <c r="BB42" s="377"/>
      <c r="BC42" s="354"/>
      <c r="BD42" s="376"/>
      <c r="BE42" s="376"/>
      <c r="BF42" s="376"/>
      <c r="BG42" s="380"/>
      <c r="BH42" s="37">
        <f t="shared" si="23"/>
        <v>32</v>
      </c>
      <c r="BI42" s="151">
        <v>1476</v>
      </c>
      <c r="BJ42" s="151" t="s">
        <v>112</v>
      </c>
      <c r="BK42" s="100" t="s">
        <v>126</v>
      </c>
      <c r="BP42" s="141"/>
    </row>
    <row r="43" spans="1:68" ht="24.75" customHeight="1" x14ac:dyDescent="0.25">
      <c r="A43" s="447" t="s">
        <v>118</v>
      </c>
      <c r="B43" s="436" t="s">
        <v>40</v>
      </c>
      <c r="C43" s="2" t="s">
        <v>172</v>
      </c>
      <c r="D43" s="54">
        <v>54</v>
      </c>
      <c r="E43" s="14">
        <f t="shared" ref="E43:E45" si="40">F43-D43</f>
        <v>0</v>
      </c>
      <c r="F43" s="7">
        <f t="shared" si="34"/>
        <v>54</v>
      </c>
      <c r="G43" s="22">
        <v>50</v>
      </c>
      <c r="H43" s="7">
        <f t="shared" si="35"/>
        <v>0</v>
      </c>
      <c r="I43" s="7">
        <f t="shared" si="36"/>
        <v>54</v>
      </c>
      <c r="J43" s="56">
        <f t="shared" si="2"/>
        <v>54</v>
      </c>
      <c r="K43" s="7">
        <f t="shared" si="37"/>
        <v>4</v>
      </c>
      <c r="L43" s="299">
        <v>50</v>
      </c>
      <c r="M43" s="7"/>
      <c r="N43" s="7"/>
      <c r="O43" s="7">
        <f t="shared" si="32"/>
        <v>0</v>
      </c>
      <c r="P43" s="7">
        <f t="shared" si="38"/>
        <v>0</v>
      </c>
      <c r="Q43" s="7">
        <f t="shared" si="39"/>
        <v>0</v>
      </c>
      <c r="R43" s="419">
        <v>54</v>
      </c>
      <c r="S43" s="244">
        <f t="shared" si="33"/>
        <v>54</v>
      </c>
      <c r="T43" s="229"/>
      <c r="U43" s="11"/>
      <c r="V43" s="10"/>
      <c r="W43" s="23"/>
      <c r="X43" s="216"/>
      <c r="Y43" s="116"/>
      <c r="Z43" s="11"/>
      <c r="AA43" s="263"/>
      <c r="AB43" s="162"/>
      <c r="AC43" s="125"/>
      <c r="AD43" s="372">
        <v>18</v>
      </c>
      <c r="AE43" s="11"/>
      <c r="AF43" s="10"/>
      <c r="AG43" s="162"/>
      <c r="AH43" s="216"/>
      <c r="AI43" s="372">
        <v>36</v>
      </c>
      <c r="AJ43" s="11"/>
      <c r="AK43" s="263"/>
      <c r="AL43" s="162"/>
      <c r="AM43" s="125"/>
      <c r="AN43" s="353"/>
      <c r="AO43" s="376"/>
      <c r="AP43" s="376"/>
      <c r="AQ43" s="376"/>
      <c r="AR43" s="377"/>
      <c r="AS43" s="354"/>
      <c r="AT43" s="376"/>
      <c r="AU43" s="376"/>
      <c r="AV43" s="376"/>
      <c r="AW43" s="378"/>
      <c r="AX43" s="379"/>
      <c r="AY43" s="376"/>
      <c r="AZ43" s="376"/>
      <c r="BA43" s="376"/>
      <c r="BB43" s="377"/>
      <c r="BC43" s="354"/>
      <c r="BD43" s="376"/>
      <c r="BE43" s="376"/>
      <c r="BF43" s="376"/>
      <c r="BG43" s="380"/>
      <c r="BH43" s="37">
        <f t="shared" si="23"/>
        <v>54</v>
      </c>
      <c r="BI43" s="143">
        <f>SUM(BI38:BI42)</f>
        <v>2952</v>
      </c>
      <c r="BJ43" s="143" t="s">
        <v>112</v>
      </c>
      <c r="BK43" s="28" t="s">
        <v>130</v>
      </c>
      <c r="BP43" s="141"/>
    </row>
    <row r="44" spans="1:68" ht="25.5" customHeight="1" x14ac:dyDescent="0.25">
      <c r="A44" s="447" t="s">
        <v>119</v>
      </c>
      <c r="B44" s="451" t="s">
        <v>121</v>
      </c>
      <c r="C44" s="2" t="s">
        <v>173</v>
      </c>
      <c r="D44" s="54">
        <v>32</v>
      </c>
      <c r="E44" s="14">
        <f t="shared" si="40"/>
        <v>0</v>
      </c>
      <c r="F44" s="7">
        <f t="shared" si="34"/>
        <v>32</v>
      </c>
      <c r="G44" s="22">
        <v>4</v>
      </c>
      <c r="H44" s="7">
        <f t="shared" si="35"/>
        <v>2</v>
      </c>
      <c r="I44" s="7">
        <f t="shared" si="36"/>
        <v>30</v>
      </c>
      <c r="J44" s="56">
        <f t="shared" si="2"/>
        <v>30</v>
      </c>
      <c r="K44" s="7">
        <f t="shared" si="37"/>
        <v>26</v>
      </c>
      <c r="L44" s="299">
        <v>4</v>
      </c>
      <c r="M44" s="7"/>
      <c r="N44" s="7"/>
      <c r="O44" s="7">
        <f t="shared" si="32"/>
        <v>0</v>
      </c>
      <c r="P44" s="7">
        <f t="shared" si="38"/>
        <v>2</v>
      </c>
      <c r="Q44" s="7">
        <f t="shared" si="39"/>
        <v>0</v>
      </c>
      <c r="R44" s="419">
        <v>32</v>
      </c>
      <c r="S44" s="244">
        <f t="shared" si="33"/>
        <v>30</v>
      </c>
      <c r="T44" s="229"/>
      <c r="U44" s="11"/>
      <c r="V44" s="10"/>
      <c r="W44" s="23"/>
      <c r="X44" s="216"/>
      <c r="Y44" s="116"/>
      <c r="Z44" s="11"/>
      <c r="AA44" s="263"/>
      <c r="AB44" s="162"/>
      <c r="AC44" s="125"/>
      <c r="AD44" s="117"/>
      <c r="AE44" s="11"/>
      <c r="AF44" s="10"/>
      <c r="AG44" s="162"/>
      <c r="AH44" s="216"/>
      <c r="AI44" s="433">
        <v>30</v>
      </c>
      <c r="AJ44" s="11">
        <v>2</v>
      </c>
      <c r="AK44" s="263"/>
      <c r="AL44" s="162"/>
      <c r="AM44" s="125"/>
      <c r="AN44" s="353"/>
      <c r="AO44" s="376"/>
      <c r="AP44" s="376"/>
      <c r="AQ44" s="376"/>
      <c r="AR44" s="377"/>
      <c r="AS44" s="354"/>
      <c r="AT44" s="376"/>
      <c r="AU44" s="376"/>
      <c r="AV44" s="376"/>
      <c r="AW44" s="378"/>
      <c r="AX44" s="379"/>
      <c r="AY44" s="376"/>
      <c r="AZ44" s="376"/>
      <c r="BA44" s="376"/>
      <c r="BB44" s="377"/>
      <c r="BC44" s="354"/>
      <c r="BD44" s="376"/>
      <c r="BE44" s="376"/>
      <c r="BF44" s="376"/>
      <c r="BG44" s="380"/>
      <c r="BH44" s="37">
        <f t="shared" si="23"/>
        <v>32</v>
      </c>
      <c r="BI44" s="17"/>
      <c r="BJ44" s="17"/>
      <c r="BP44" s="141"/>
    </row>
    <row r="45" spans="1:68" ht="20.25" customHeight="1" x14ac:dyDescent="0.25">
      <c r="A45" s="450" t="s">
        <v>27</v>
      </c>
      <c r="B45" s="136" t="s">
        <v>110</v>
      </c>
      <c r="C45" s="24"/>
      <c r="D45" s="407"/>
      <c r="E45" s="14">
        <f t="shared" si="40"/>
        <v>0</v>
      </c>
      <c r="F45" s="7">
        <f t="shared" si="34"/>
        <v>0</v>
      </c>
      <c r="G45" s="376"/>
      <c r="H45" s="7">
        <f t="shared" si="35"/>
        <v>0</v>
      </c>
      <c r="I45" s="7">
        <f t="shared" si="36"/>
        <v>0</v>
      </c>
      <c r="J45" s="56">
        <f t="shared" si="2"/>
        <v>0</v>
      </c>
      <c r="K45" s="7">
        <f t="shared" si="37"/>
        <v>0</v>
      </c>
      <c r="L45" s="299"/>
      <c r="M45" s="7"/>
      <c r="N45" s="7"/>
      <c r="O45" s="159">
        <f>SUM(O40:O44)</f>
        <v>0</v>
      </c>
      <c r="P45" s="159">
        <f>SUM(P40:P44)</f>
        <v>2</v>
      </c>
      <c r="Q45" s="159">
        <f>SUM(Q40:Q44)</f>
        <v>0</v>
      </c>
      <c r="R45" s="419"/>
      <c r="S45" s="244"/>
      <c r="T45" s="229"/>
      <c r="U45" s="11"/>
      <c r="V45" s="10"/>
      <c r="W45" s="23"/>
      <c r="X45" s="216"/>
      <c r="Y45" s="116"/>
      <c r="Z45" s="11"/>
      <c r="AA45" s="263"/>
      <c r="AB45" s="162"/>
      <c r="AC45" s="125"/>
      <c r="AD45" s="117"/>
      <c r="AE45" s="11"/>
      <c r="AF45" s="10"/>
      <c r="AG45" s="162"/>
      <c r="AH45" s="216"/>
      <c r="AI45" s="117"/>
      <c r="AJ45" s="11"/>
      <c r="AK45" s="263"/>
      <c r="AL45" s="162"/>
      <c r="AM45" s="125"/>
      <c r="AN45" s="353"/>
      <c r="AO45" s="376"/>
      <c r="AP45" s="376"/>
      <c r="AQ45" s="376"/>
      <c r="AR45" s="377"/>
      <c r="AS45" s="354"/>
      <c r="AT45" s="376"/>
      <c r="AU45" s="376"/>
      <c r="AV45" s="376"/>
      <c r="AW45" s="378"/>
      <c r="AX45" s="379"/>
      <c r="AY45" s="376"/>
      <c r="AZ45" s="376"/>
      <c r="BA45" s="376"/>
      <c r="BB45" s="377"/>
      <c r="BC45" s="354"/>
      <c r="BD45" s="376"/>
      <c r="BE45" s="376"/>
      <c r="BF45" s="376"/>
      <c r="BG45" s="380"/>
      <c r="BH45" s="37"/>
      <c r="BI45" s="17"/>
      <c r="BJ45" s="17"/>
      <c r="BP45" s="141"/>
    </row>
    <row r="46" spans="1:68" ht="34.5" customHeight="1" x14ac:dyDescent="0.25">
      <c r="A46" s="459" t="s">
        <v>61</v>
      </c>
      <c r="B46" s="459" t="s">
        <v>62</v>
      </c>
      <c r="C46" s="482" t="s">
        <v>177</v>
      </c>
      <c r="D46" s="144">
        <f t="shared" ref="D46:I46" si="41">SUM(D47:D51)</f>
        <v>156</v>
      </c>
      <c r="E46" s="144">
        <f>SUM(E47:E50)</f>
        <v>144</v>
      </c>
      <c r="F46" s="144">
        <f t="shared" si="41"/>
        <v>334</v>
      </c>
      <c r="G46" s="63">
        <f t="shared" si="41"/>
        <v>204</v>
      </c>
      <c r="H46" s="63">
        <f t="shared" si="41"/>
        <v>6</v>
      </c>
      <c r="I46" s="63">
        <f t="shared" si="41"/>
        <v>260</v>
      </c>
      <c r="J46" s="56">
        <f t="shared" si="2"/>
        <v>260</v>
      </c>
      <c r="K46" s="63">
        <f>SUM(K47:K51)</f>
        <v>172</v>
      </c>
      <c r="L46" s="63">
        <f>SUM(L47:L51)</f>
        <v>88</v>
      </c>
      <c r="M46" s="63">
        <f>SUM(M47:M51)</f>
        <v>0</v>
      </c>
      <c r="N46" s="63">
        <f>SUM(N47:N51)</f>
        <v>0</v>
      </c>
      <c r="O46" s="63">
        <f>SUM(O47:O50)</f>
        <v>16</v>
      </c>
      <c r="P46" s="63">
        <f>SUM(P47:P50)</f>
        <v>6</v>
      </c>
      <c r="Q46" s="63">
        <f>SUM(Q47:Q50)</f>
        <v>18</v>
      </c>
      <c r="R46" s="144">
        <f>SUM(R47:R51)</f>
        <v>156</v>
      </c>
      <c r="S46" s="144">
        <f>SUM(S47:S51)</f>
        <v>260</v>
      </c>
      <c r="T46" s="231">
        <f t="shared" ref="T46:BG46" si="42">SUM(T47:T51)</f>
        <v>0</v>
      </c>
      <c r="U46" s="63">
        <f t="shared" si="42"/>
        <v>0</v>
      </c>
      <c r="V46" s="63">
        <f t="shared" si="42"/>
        <v>0</v>
      </c>
      <c r="W46" s="63">
        <f t="shared" si="42"/>
        <v>0</v>
      </c>
      <c r="X46" s="218">
        <f t="shared" si="42"/>
        <v>0</v>
      </c>
      <c r="Y46" s="119">
        <f t="shared" si="42"/>
        <v>86</v>
      </c>
      <c r="Z46" s="63">
        <f t="shared" si="42"/>
        <v>4</v>
      </c>
      <c r="AA46" s="63">
        <f t="shared" si="42"/>
        <v>0</v>
      </c>
      <c r="AB46" s="63">
        <f t="shared" si="42"/>
        <v>12</v>
      </c>
      <c r="AC46" s="127">
        <f t="shared" si="42"/>
        <v>12</v>
      </c>
      <c r="AD46" s="119">
        <f t="shared" si="42"/>
        <v>22</v>
      </c>
      <c r="AE46" s="63">
        <f t="shared" si="42"/>
        <v>0</v>
      </c>
      <c r="AF46" s="63">
        <f t="shared" si="42"/>
        <v>0</v>
      </c>
      <c r="AG46" s="223">
        <f t="shared" si="42"/>
        <v>0</v>
      </c>
      <c r="AH46" s="218">
        <f t="shared" si="42"/>
        <v>0</v>
      </c>
      <c r="AI46" s="119">
        <f t="shared" si="42"/>
        <v>152</v>
      </c>
      <c r="AJ46" s="63">
        <f t="shared" si="42"/>
        <v>2</v>
      </c>
      <c r="AK46" s="63">
        <f t="shared" si="42"/>
        <v>0</v>
      </c>
      <c r="AL46" s="63">
        <f t="shared" si="42"/>
        <v>4</v>
      </c>
      <c r="AM46" s="127">
        <f t="shared" si="42"/>
        <v>6</v>
      </c>
      <c r="AN46" s="388">
        <f t="shared" si="42"/>
        <v>0</v>
      </c>
      <c r="AO46" s="389">
        <f t="shared" si="42"/>
        <v>0</v>
      </c>
      <c r="AP46" s="389">
        <f t="shared" si="42"/>
        <v>0</v>
      </c>
      <c r="AQ46" s="389">
        <f t="shared" si="42"/>
        <v>0</v>
      </c>
      <c r="AR46" s="390">
        <f t="shared" si="42"/>
        <v>0</v>
      </c>
      <c r="AS46" s="391">
        <f t="shared" si="42"/>
        <v>0</v>
      </c>
      <c r="AT46" s="389">
        <f t="shared" si="42"/>
        <v>0</v>
      </c>
      <c r="AU46" s="389">
        <f t="shared" si="42"/>
        <v>0</v>
      </c>
      <c r="AV46" s="389">
        <f t="shared" si="42"/>
        <v>0</v>
      </c>
      <c r="AW46" s="392">
        <f t="shared" si="42"/>
        <v>0</v>
      </c>
      <c r="AX46" s="393">
        <f t="shared" si="42"/>
        <v>0</v>
      </c>
      <c r="AY46" s="389">
        <f t="shared" si="42"/>
        <v>0</v>
      </c>
      <c r="AZ46" s="389">
        <f t="shared" si="42"/>
        <v>0</v>
      </c>
      <c r="BA46" s="389">
        <f t="shared" si="42"/>
        <v>0</v>
      </c>
      <c r="BB46" s="390">
        <f t="shared" si="42"/>
        <v>0</v>
      </c>
      <c r="BC46" s="391">
        <f t="shared" si="42"/>
        <v>0</v>
      </c>
      <c r="BD46" s="389">
        <f t="shared" si="42"/>
        <v>0</v>
      </c>
      <c r="BE46" s="389">
        <f t="shared" si="42"/>
        <v>0</v>
      </c>
      <c r="BF46" s="389">
        <f t="shared" si="42"/>
        <v>0</v>
      </c>
      <c r="BG46" s="394">
        <f t="shared" si="42"/>
        <v>0</v>
      </c>
      <c r="BH46" s="37">
        <f>T46+U46+Y46+Z46+AD46+AE46+AI46+AJ46+AN46+AO46+AS46+AT46</f>
        <v>266</v>
      </c>
      <c r="BI46" s="17"/>
      <c r="BJ46" s="17"/>
      <c r="BP46" s="141"/>
    </row>
    <row r="47" spans="1:68" ht="24.75" customHeight="1" x14ac:dyDescent="0.25">
      <c r="A47" s="451" t="s">
        <v>63</v>
      </c>
      <c r="B47" s="435" t="s">
        <v>162</v>
      </c>
      <c r="C47" s="1" t="s">
        <v>136</v>
      </c>
      <c r="D47" s="54">
        <v>42</v>
      </c>
      <c r="E47" s="14">
        <f>F47-D47</f>
        <v>64</v>
      </c>
      <c r="F47" s="10">
        <f>H47+I47+N47+O47+Q47</f>
        <v>106</v>
      </c>
      <c r="G47" s="22">
        <v>65</v>
      </c>
      <c r="H47" s="7">
        <f t="shared" si="35"/>
        <v>2</v>
      </c>
      <c r="I47" s="7">
        <f t="shared" si="36"/>
        <v>92</v>
      </c>
      <c r="J47" s="56">
        <f t="shared" si="2"/>
        <v>92</v>
      </c>
      <c r="K47" s="7">
        <f t="shared" si="37"/>
        <v>36</v>
      </c>
      <c r="L47" s="299">
        <v>56</v>
      </c>
      <c r="M47" s="10"/>
      <c r="N47" s="10"/>
      <c r="O47" s="445">
        <f t="shared" ref="O47:O50" si="43">W47+AB47+AG47+AL47+AQ47+AV47+BA47+BF47</f>
        <v>6</v>
      </c>
      <c r="P47" s="7">
        <f t="shared" ref="P47:P50" si="44">U47+Z47+AE47+AJ47</f>
        <v>2</v>
      </c>
      <c r="Q47" s="445">
        <f t="shared" ref="Q47:Q50" si="45">X47+AC47+AH47+AM47+AR47+AW47+BB47+BG47</f>
        <v>6</v>
      </c>
      <c r="R47" s="419">
        <v>42</v>
      </c>
      <c r="S47" s="244">
        <f t="shared" ref="S47:S50" si="46">T47+Y47+AD47+AI47+AN47+AS47</f>
        <v>92</v>
      </c>
      <c r="T47" s="229"/>
      <c r="U47" s="11"/>
      <c r="V47" s="10"/>
      <c r="W47" s="23"/>
      <c r="X47" s="216"/>
      <c r="Y47" s="430">
        <v>44</v>
      </c>
      <c r="Z47" s="73">
        <v>2</v>
      </c>
      <c r="AA47" s="263"/>
      <c r="AB47" s="165">
        <v>6</v>
      </c>
      <c r="AC47" s="129">
        <v>6</v>
      </c>
      <c r="AD47" s="372">
        <v>22</v>
      </c>
      <c r="AE47" s="11"/>
      <c r="AF47" s="10"/>
      <c r="AG47" s="162"/>
      <c r="AH47" s="216"/>
      <c r="AI47" s="432">
        <v>26</v>
      </c>
      <c r="AJ47" s="11"/>
      <c r="AK47" s="263"/>
      <c r="AL47" s="162"/>
      <c r="AM47" s="125"/>
      <c r="AN47" s="353"/>
      <c r="AO47" s="376"/>
      <c r="AP47" s="376"/>
      <c r="AQ47" s="376"/>
      <c r="AR47" s="377"/>
      <c r="AS47" s="354"/>
      <c r="AT47" s="376"/>
      <c r="AU47" s="376"/>
      <c r="AV47" s="376"/>
      <c r="AW47" s="378"/>
      <c r="AX47" s="379"/>
      <c r="AY47" s="376"/>
      <c r="AZ47" s="376"/>
      <c r="BA47" s="376"/>
      <c r="BB47" s="377"/>
      <c r="BC47" s="354"/>
      <c r="BD47" s="376"/>
      <c r="BE47" s="376"/>
      <c r="BF47" s="376"/>
      <c r="BG47" s="380"/>
      <c r="BH47" s="37">
        <f>T47+U47+Y47+Z47+AD47+AE47+AI47+AJ47+AN47+AO47+AS47+AT47</f>
        <v>94</v>
      </c>
      <c r="BP47" s="141"/>
    </row>
    <row r="48" spans="1:68" ht="24.75" customHeight="1" x14ac:dyDescent="0.25">
      <c r="A48" s="451" t="s">
        <v>64</v>
      </c>
      <c r="B48" s="435" t="s">
        <v>163</v>
      </c>
      <c r="C48" s="1" t="s">
        <v>60</v>
      </c>
      <c r="D48" s="54">
        <v>42</v>
      </c>
      <c r="E48" s="14">
        <f t="shared" ref="E48:E51" si="47">F48-D48</f>
        <v>14</v>
      </c>
      <c r="F48" s="10">
        <f t="shared" ref="F48:F51" si="48">H48+I48+N48+O48+Q48</f>
        <v>56</v>
      </c>
      <c r="G48" s="22">
        <v>30</v>
      </c>
      <c r="H48" s="7">
        <f t="shared" si="35"/>
        <v>2</v>
      </c>
      <c r="I48" s="7">
        <f t="shared" si="36"/>
        <v>42</v>
      </c>
      <c r="J48" s="56">
        <f>K48+L48+M48</f>
        <v>42</v>
      </c>
      <c r="K48" s="7">
        <f t="shared" si="37"/>
        <v>32</v>
      </c>
      <c r="L48" s="299">
        <v>10</v>
      </c>
      <c r="M48" s="10"/>
      <c r="N48" s="10"/>
      <c r="O48" s="445">
        <f t="shared" si="43"/>
        <v>6</v>
      </c>
      <c r="P48" s="7">
        <f t="shared" si="44"/>
        <v>2</v>
      </c>
      <c r="Q48" s="445">
        <f t="shared" si="45"/>
        <v>6</v>
      </c>
      <c r="R48" s="419">
        <v>42</v>
      </c>
      <c r="S48" s="244">
        <f t="shared" si="46"/>
        <v>42</v>
      </c>
      <c r="T48" s="229"/>
      <c r="U48" s="11"/>
      <c r="V48" s="10"/>
      <c r="W48" s="23"/>
      <c r="X48" s="216"/>
      <c r="Y48" s="430">
        <v>42</v>
      </c>
      <c r="Z48" s="73">
        <v>2</v>
      </c>
      <c r="AA48" s="263"/>
      <c r="AB48" s="165">
        <v>6</v>
      </c>
      <c r="AC48" s="129">
        <v>6</v>
      </c>
      <c r="AD48" s="117"/>
      <c r="AE48" s="11"/>
      <c r="AF48" s="10"/>
      <c r="AG48" s="162"/>
      <c r="AH48" s="216"/>
      <c r="AI48" s="117"/>
      <c r="AJ48" s="11"/>
      <c r="AK48" s="263"/>
      <c r="AL48" s="162"/>
      <c r="AM48" s="125"/>
      <c r="AN48" s="353"/>
      <c r="AO48" s="376"/>
      <c r="AP48" s="376"/>
      <c r="AQ48" s="376"/>
      <c r="AR48" s="377"/>
      <c r="AS48" s="354"/>
      <c r="AT48" s="376"/>
      <c r="AU48" s="376"/>
      <c r="AV48" s="376"/>
      <c r="AW48" s="378"/>
      <c r="AX48" s="379"/>
      <c r="AY48" s="376"/>
      <c r="AZ48" s="376"/>
      <c r="BA48" s="376"/>
      <c r="BB48" s="377"/>
      <c r="BC48" s="354"/>
      <c r="BD48" s="376"/>
      <c r="BE48" s="376"/>
      <c r="BF48" s="376"/>
      <c r="BG48" s="380"/>
      <c r="BH48" s="37">
        <f t="shared" ref="BH48:BH50" si="49">T48+U48+Y48+Z48+AD48+AE48+AI48+AJ48+AN48+AO48+AS48+AT48</f>
        <v>44</v>
      </c>
      <c r="BP48" s="141"/>
    </row>
    <row r="49" spans="1:68" ht="36.75" customHeight="1" x14ac:dyDescent="0.25">
      <c r="A49" s="451" t="s">
        <v>66</v>
      </c>
      <c r="B49" s="435" t="s">
        <v>164</v>
      </c>
      <c r="C49" s="1" t="s">
        <v>60</v>
      </c>
      <c r="D49" s="54">
        <v>40</v>
      </c>
      <c r="E49" s="14">
        <f t="shared" si="47"/>
        <v>56</v>
      </c>
      <c r="F49" s="10">
        <f t="shared" si="48"/>
        <v>96</v>
      </c>
      <c r="G49" s="22">
        <v>67</v>
      </c>
      <c r="H49" s="7">
        <f t="shared" si="35"/>
        <v>2</v>
      </c>
      <c r="I49" s="7">
        <f t="shared" si="36"/>
        <v>84</v>
      </c>
      <c r="J49" s="56">
        <f>K49+L49+M49</f>
        <v>84</v>
      </c>
      <c r="K49" s="7">
        <f t="shared" si="37"/>
        <v>67</v>
      </c>
      <c r="L49" s="299">
        <v>17</v>
      </c>
      <c r="M49" s="10"/>
      <c r="N49" s="10"/>
      <c r="O49" s="7">
        <f t="shared" si="43"/>
        <v>4</v>
      </c>
      <c r="P49" s="7">
        <f t="shared" si="44"/>
        <v>2</v>
      </c>
      <c r="Q49" s="7">
        <f t="shared" si="45"/>
        <v>6</v>
      </c>
      <c r="R49" s="419">
        <v>40</v>
      </c>
      <c r="S49" s="244">
        <f t="shared" si="46"/>
        <v>84</v>
      </c>
      <c r="T49" s="229"/>
      <c r="U49" s="11"/>
      <c r="V49" s="10"/>
      <c r="W49" s="23"/>
      <c r="X49" s="216"/>
      <c r="Y49" s="117"/>
      <c r="Z49" s="11"/>
      <c r="AA49" s="263"/>
      <c r="AB49" s="162"/>
      <c r="AC49" s="125"/>
      <c r="AD49" s="117"/>
      <c r="AE49" s="11"/>
      <c r="AF49" s="10"/>
      <c r="AG49" s="162"/>
      <c r="AH49" s="216"/>
      <c r="AI49" s="430">
        <v>84</v>
      </c>
      <c r="AJ49" s="73">
        <v>2</v>
      </c>
      <c r="AK49" s="263"/>
      <c r="AL49" s="165">
        <v>4</v>
      </c>
      <c r="AM49" s="129">
        <v>6</v>
      </c>
      <c r="AN49" s="353"/>
      <c r="AO49" s="376"/>
      <c r="AP49" s="376"/>
      <c r="AQ49" s="376"/>
      <c r="AR49" s="377"/>
      <c r="AS49" s="354"/>
      <c r="AT49" s="376"/>
      <c r="AU49" s="376"/>
      <c r="AV49" s="376"/>
      <c r="AW49" s="378"/>
      <c r="AX49" s="379"/>
      <c r="AY49" s="376"/>
      <c r="AZ49" s="376"/>
      <c r="BA49" s="376"/>
      <c r="BB49" s="377"/>
      <c r="BC49" s="354"/>
      <c r="BD49" s="376"/>
      <c r="BE49" s="376"/>
      <c r="BF49" s="376"/>
      <c r="BG49" s="380"/>
      <c r="BH49" s="37">
        <f t="shared" si="49"/>
        <v>86</v>
      </c>
      <c r="BP49" s="141"/>
    </row>
    <row r="50" spans="1:68" ht="34.5" customHeight="1" x14ac:dyDescent="0.25">
      <c r="A50" s="451" t="s">
        <v>67</v>
      </c>
      <c r="B50" s="435" t="s">
        <v>165</v>
      </c>
      <c r="C50" s="1" t="s">
        <v>173</v>
      </c>
      <c r="D50" s="54">
        <v>32</v>
      </c>
      <c r="E50" s="14">
        <f t="shared" si="47"/>
        <v>10</v>
      </c>
      <c r="F50" s="10">
        <f t="shared" si="48"/>
        <v>42</v>
      </c>
      <c r="G50" s="22">
        <v>42</v>
      </c>
      <c r="H50" s="7">
        <f t="shared" si="35"/>
        <v>0</v>
      </c>
      <c r="I50" s="7">
        <f t="shared" si="36"/>
        <v>42</v>
      </c>
      <c r="J50" s="56">
        <f t="shared" si="2"/>
        <v>42</v>
      </c>
      <c r="K50" s="7">
        <f t="shared" si="37"/>
        <v>37</v>
      </c>
      <c r="L50" s="299">
        <v>5</v>
      </c>
      <c r="M50" s="10"/>
      <c r="N50" s="10"/>
      <c r="O50" s="7">
        <f t="shared" si="43"/>
        <v>0</v>
      </c>
      <c r="P50" s="7">
        <f t="shared" si="44"/>
        <v>0</v>
      </c>
      <c r="Q50" s="7">
        <f t="shared" si="45"/>
        <v>0</v>
      </c>
      <c r="R50" s="419">
        <v>32</v>
      </c>
      <c r="S50" s="244">
        <f t="shared" si="46"/>
        <v>42</v>
      </c>
      <c r="T50" s="229"/>
      <c r="U50" s="11"/>
      <c r="V50" s="10"/>
      <c r="W50" s="23"/>
      <c r="X50" s="216"/>
      <c r="Y50" s="117"/>
      <c r="Z50" s="11"/>
      <c r="AA50" s="263"/>
      <c r="AB50" s="162"/>
      <c r="AC50" s="125"/>
      <c r="AD50" s="117"/>
      <c r="AE50" s="11"/>
      <c r="AF50" s="10"/>
      <c r="AG50" s="162"/>
      <c r="AH50" s="216"/>
      <c r="AI50" s="433">
        <v>42</v>
      </c>
      <c r="AJ50" s="11"/>
      <c r="AK50" s="263"/>
      <c r="AL50" s="162"/>
      <c r="AM50" s="125"/>
      <c r="AN50" s="353"/>
      <c r="AO50" s="376"/>
      <c r="AP50" s="376"/>
      <c r="AQ50" s="376"/>
      <c r="AR50" s="377"/>
      <c r="AS50" s="354"/>
      <c r="AT50" s="376"/>
      <c r="AU50" s="376"/>
      <c r="AV50" s="376"/>
      <c r="AW50" s="378"/>
      <c r="AX50" s="379"/>
      <c r="AY50" s="376"/>
      <c r="AZ50" s="376"/>
      <c r="BA50" s="376"/>
      <c r="BB50" s="377"/>
      <c r="BC50" s="354"/>
      <c r="BD50" s="376"/>
      <c r="BE50" s="376"/>
      <c r="BF50" s="376"/>
      <c r="BG50" s="380"/>
      <c r="BH50" s="37">
        <f t="shared" si="49"/>
        <v>42</v>
      </c>
      <c r="BP50" s="141"/>
    </row>
    <row r="51" spans="1:68" s="100" customFormat="1" ht="21" customHeight="1" x14ac:dyDescent="0.25">
      <c r="A51" s="450" t="s">
        <v>27</v>
      </c>
      <c r="B51" s="136" t="s">
        <v>110</v>
      </c>
      <c r="C51" s="1"/>
      <c r="D51" s="407"/>
      <c r="E51" s="13">
        <f t="shared" si="47"/>
        <v>34</v>
      </c>
      <c r="F51" s="10">
        <f t="shared" si="48"/>
        <v>34</v>
      </c>
      <c r="G51" s="376"/>
      <c r="H51" s="7">
        <f t="shared" si="35"/>
        <v>0</v>
      </c>
      <c r="I51" s="7">
        <f t="shared" si="36"/>
        <v>0</v>
      </c>
      <c r="J51" s="56">
        <f t="shared" si="2"/>
        <v>0</v>
      </c>
      <c r="K51" s="7">
        <f t="shared" si="37"/>
        <v>0</v>
      </c>
      <c r="L51" s="10"/>
      <c r="M51" s="10"/>
      <c r="N51" s="10"/>
      <c r="O51" s="299">
        <f>SUM(O47:O50)</f>
        <v>16</v>
      </c>
      <c r="P51" s="299">
        <f>SUM(P47:P50)</f>
        <v>6</v>
      </c>
      <c r="Q51" s="299">
        <f>SUM(Q47:Q50)</f>
        <v>18</v>
      </c>
      <c r="R51" s="178"/>
      <c r="S51" s="244"/>
      <c r="T51" s="232"/>
      <c r="U51" s="11"/>
      <c r="V51" s="10"/>
      <c r="W51" s="23"/>
      <c r="X51" s="216"/>
      <c r="Y51" s="117"/>
      <c r="Z51" s="11"/>
      <c r="AA51" s="263"/>
      <c r="AB51" s="162"/>
      <c r="AC51" s="125"/>
      <c r="AD51" s="117"/>
      <c r="AE51" s="11"/>
      <c r="AF51" s="10"/>
      <c r="AG51" s="162"/>
      <c r="AH51" s="216"/>
      <c r="AI51" s="117"/>
      <c r="AJ51" s="11"/>
      <c r="AK51" s="263"/>
      <c r="AL51" s="162"/>
      <c r="AM51" s="125"/>
      <c r="AN51" s="353"/>
      <c r="AO51" s="376"/>
      <c r="AP51" s="376"/>
      <c r="AQ51" s="376"/>
      <c r="AR51" s="377"/>
      <c r="AS51" s="354"/>
      <c r="AT51" s="376"/>
      <c r="AU51" s="376"/>
      <c r="AV51" s="376"/>
      <c r="AW51" s="378"/>
      <c r="AX51" s="379"/>
      <c r="AY51" s="376"/>
      <c r="AZ51" s="376"/>
      <c r="BA51" s="376"/>
      <c r="BB51" s="377"/>
      <c r="BC51" s="354"/>
      <c r="BD51" s="376"/>
      <c r="BE51" s="376"/>
      <c r="BF51" s="376"/>
      <c r="BG51" s="380"/>
      <c r="BH51" s="37"/>
      <c r="BP51" s="141"/>
    </row>
    <row r="52" spans="1:68" ht="25.5" customHeight="1" x14ac:dyDescent="0.25">
      <c r="A52" s="8" t="s">
        <v>69</v>
      </c>
      <c r="B52" s="8" t="s">
        <v>70</v>
      </c>
      <c r="C52" s="482" t="s">
        <v>176</v>
      </c>
      <c r="D52" s="63">
        <f>D53+D59</f>
        <v>792</v>
      </c>
      <c r="E52" s="63">
        <f>E53+E59</f>
        <v>144</v>
      </c>
      <c r="F52" s="63">
        <f>(F53+F59)+(F55+F56+F61+F62)</f>
        <v>954</v>
      </c>
      <c r="G52" s="63">
        <f>G53+G59</f>
        <v>312</v>
      </c>
      <c r="H52" s="63">
        <f>H53+H59</f>
        <v>4</v>
      </c>
      <c r="I52" s="63">
        <f>I53+I59</f>
        <v>312</v>
      </c>
      <c r="J52" s="56">
        <f t="shared" si="2"/>
        <v>312</v>
      </c>
      <c r="K52" s="63">
        <f t="shared" ref="K52:T52" si="50">K53+K59</f>
        <v>210</v>
      </c>
      <c r="L52" s="63">
        <f t="shared" si="50"/>
        <v>102</v>
      </c>
      <c r="M52" s="63">
        <f t="shared" si="50"/>
        <v>0</v>
      </c>
      <c r="N52" s="63">
        <f t="shared" si="50"/>
        <v>576</v>
      </c>
      <c r="O52" s="63">
        <f t="shared" si="50"/>
        <v>16</v>
      </c>
      <c r="P52" s="63">
        <f t="shared" si="50"/>
        <v>4</v>
      </c>
      <c r="Q52" s="63">
        <f t="shared" si="50"/>
        <v>28</v>
      </c>
      <c r="R52" s="119">
        <f t="shared" si="50"/>
        <v>792</v>
      </c>
      <c r="S52" s="127">
        <f t="shared" si="50"/>
        <v>447</v>
      </c>
      <c r="T52" s="119">
        <f t="shared" si="50"/>
        <v>0</v>
      </c>
      <c r="U52" s="119">
        <f t="shared" ref="U52:AL52" si="51">U53+U59</f>
        <v>0</v>
      </c>
      <c r="V52" s="119">
        <f t="shared" si="51"/>
        <v>0</v>
      </c>
      <c r="W52" s="119">
        <f t="shared" si="51"/>
        <v>0</v>
      </c>
      <c r="X52" s="119">
        <f t="shared" si="51"/>
        <v>0</v>
      </c>
      <c r="Y52" s="119">
        <f t="shared" si="51"/>
        <v>42</v>
      </c>
      <c r="Z52" s="119">
        <f t="shared" si="51"/>
        <v>0</v>
      </c>
      <c r="AA52" s="119">
        <f t="shared" si="51"/>
        <v>36</v>
      </c>
      <c r="AB52" s="119">
        <f t="shared" si="51"/>
        <v>0</v>
      </c>
      <c r="AC52" s="119">
        <f t="shared" si="51"/>
        <v>0</v>
      </c>
      <c r="AD52" s="119">
        <f t="shared" si="51"/>
        <v>144</v>
      </c>
      <c r="AE52" s="119">
        <f t="shared" si="51"/>
        <v>4</v>
      </c>
      <c r="AF52" s="119">
        <f t="shared" si="51"/>
        <v>252</v>
      </c>
      <c r="AG52" s="119">
        <f t="shared" si="51"/>
        <v>12</v>
      </c>
      <c r="AH52" s="119">
        <f t="shared" si="51"/>
        <v>20</v>
      </c>
      <c r="AI52" s="119">
        <f t="shared" si="51"/>
        <v>126</v>
      </c>
      <c r="AJ52" s="119">
        <f t="shared" si="51"/>
        <v>0</v>
      </c>
      <c r="AK52" s="119">
        <f t="shared" si="51"/>
        <v>288</v>
      </c>
      <c r="AL52" s="119">
        <f t="shared" si="51"/>
        <v>4</v>
      </c>
      <c r="AM52" s="119">
        <f>AM53+AM59</f>
        <v>8</v>
      </c>
      <c r="AN52" s="391" t="e">
        <f>AN53+AN59+#REF!+#REF!+#REF!+#REF!</f>
        <v>#REF!</v>
      </c>
      <c r="AO52" s="389" t="e">
        <f>AO53+AO59+#REF!+#REF!+#REF!+#REF!</f>
        <v>#REF!</v>
      </c>
      <c r="AP52" s="389" t="e">
        <f>AP53+AP59+#REF!+#REF!+#REF!+#REF!</f>
        <v>#REF!</v>
      </c>
      <c r="AQ52" s="389" t="e">
        <f>AQ53+AQ59+#REF!+#REF!+#REF!+#REF!</f>
        <v>#REF!</v>
      </c>
      <c r="AR52" s="390" t="e">
        <f>AR53+AR59+#REF!+#REF!+#REF!+#REF!</f>
        <v>#REF!</v>
      </c>
      <c r="AS52" s="391" t="e">
        <f>AS53+AS59+#REF!+#REF!+#REF!+#REF!</f>
        <v>#REF!</v>
      </c>
      <c r="AT52" s="389" t="e">
        <f>AT53+AT59+#REF!+#REF!+#REF!+#REF!</f>
        <v>#REF!</v>
      </c>
      <c r="AU52" s="389" t="e">
        <f>AU53+AU59+#REF!+#REF!+#REF!+#REF!</f>
        <v>#REF!</v>
      </c>
      <c r="AV52" s="389" t="e">
        <f>AV53+AV59+#REF!+#REF!+#REF!+#REF!</f>
        <v>#REF!</v>
      </c>
      <c r="AW52" s="392" t="e">
        <f>AW53+AW59+#REF!+#REF!+#REF!+#REF!</f>
        <v>#REF!</v>
      </c>
      <c r="AX52" s="391" t="e">
        <f>AX53+AX59+#REF!+#REF!+#REF!+#REF!</f>
        <v>#REF!</v>
      </c>
      <c r="AY52" s="389" t="e">
        <f>AY53+AY59+#REF!+#REF!+#REF!+#REF!</f>
        <v>#REF!</v>
      </c>
      <c r="AZ52" s="389" t="e">
        <f>AZ53+AZ59+#REF!+#REF!+#REF!+#REF!</f>
        <v>#REF!</v>
      </c>
      <c r="BA52" s="389" t="e">
        <f>BA53+BA59+#REF!+#REF!+#REF!+#REF!</f>
        <v>#REF!</v>
      </c>
      <c r="BB52" s="390" t="e">
        <f>BB53+BB59+#REF!+#REF!+#REF!+#REF!</f>
        <v>#REF!</v>
      </c>
      <c r="BC52" s="391" t="e">
        <f>BC53+BC59+#REF!+#REF!+#REF!+#REF!</f>
        <v>#REF!</v>
      </c>
      <c r="BD52" s="389" t="e">
        <f>BD53+BD59+#REF!+#REF!+#REF!+#REF!</f>
        <v>#REF!</v>
      </c>
      <c r="BE52" s="389" t="e">
        <f>BE53+BE59+#REF!+#REF!+#REF!+#REF!</f>
        <v>#REF!</v>
      </c>
      <c r="BF52" s="389" t="e">
        <f>BF53+BF59+#REF!+#REF!+#REF!+#REF!</f>
        <v>#REF!</v>
      </c>
      <c r="BG52" s="392" t="e">
        <f>BG53+BG59+#REF!+#REF!+#REF!+#REF!</f>
        <v>#REF!</v>
      </c>
      <c r="BH52" s="497" t="e">
        <f t="shared" ref="BH52:BH73" si="52">T52+U52+Y52+Z52+AD52+AE52+AI52+AJ52+AN52+AO52+AS52+AT52</f>
        <v>#REF!</v>
      </c>
      <c r="BI52" s="100"/>
      <c r="BJ52" s="100"/>
      <c r="BP52" s="141"/>
    </row>
    <row r="53" spans="1:68" ht="30" customHeight="1" x14ac:dyDescent="0.25">
      <c r="A53" s="456" t="s">
        <v>71</v>
      </c>
      <c r="B53" s="455" t="s">
        <v>166</v>
      </c>
      <c r="C53" s="478" t="s">
        <v>175</v>
      </c>
      <c r="D53" s="421">
        <f>SUM(D54:D58)</f>
        <v>414</v>
      </c>
      <c r="E53" s="421">
        <f>SUM(E54,E55,E56,E58)</f>
        <v>59</v>
      </c>
      <c r="F53" s="421">
        <f>SUM(F54:F54)+F57+F58</f>
        <v>195</v>
      </c>
      <c r="G53" s="421">
        <f>SUM(G54:G58)</f>
        <v>159</v>
      </c>
      <c r="H53" s="421">
        <f>SUM(H54:H58)</f>
        <v>2</v>
      </c>
      <c r="I53" s="421">
        <f>SUM(I54:I58)</f>
        <v>159</v>
      </c>
      <c r="J53" s="423">
        <f t="shared" si="2"/>
        <v>159</v>
      </c>
      <c r="K53" s="421">
        <f>SUM(K54:K58)</f>
        <v>107</v>
      </c>
      <c r="L53" s="421">
        <f>SUM(L54:L58)</f>
        <v>52</v>
      </c>
      <c r="M53" s="421">
        <f>SUM(M54:M58)</f>
        <v>0</v>
      </c>
      <c r="N53" s="421">
        <f>SUM(N54:N58)</f>
        <v>288</v>
      </c>
      <c r="O53" s="421">
        <f>SUM(O57:O58)</f>
        <v>10</v>
      </c>
      <c r="P53" s="421">
        <f>SUM(P57:P58)</f>
        <v>2</v>
      </c>
      <c r="Q53" s="421">
        <f>SUM(Q57:Q58)</f>
        <v>14</v>
      </c>
      <c r="R53" s="421">
        <f>SUM(R54:R58)</f>
        <v>414</v>
      </c>
      <c r="S53" s="421">
        <f>SUM(S54:S58)</f>
        <v>447</v>
      </c>
      <c r="T53" s="424">
        <f t="shared" ref="T53:BG53" si="53">SUM(T54:T58)</f>
        <v>0</v>
      </c>
      <c r="U53" s="421">
        <f t="shared" si="53"/>
        <v>0</v>
      </c>
      <c r="V53" s="421">
        <f t="shared" si="53"/>
        <v>0</v>
      </c>
      <c r="W53" s="421">
        <f t="shared" si="53"/>
        <v>0</v>
      </c>
      <c r="X53" s="425">
        <f t="shared" si="53"/>
        <v>0</v>
      </c>
      <c r="Y53" s="426">
        <f t="shared" si="53"/>
        <v>42</v>
      </c>
      <c r="Z53" s="421">
        <f t="shared" si="53"/>
        <v>0</v>
      </c>
      <c r="AA53" s="421">
        <f t="shared" si="53"/>
        <v>36</v>
      </c>
      <c r="AB53" s="421">
        <f t="shared" si="53"/>
        <v>0</v>
      </c>
      <c r="AC53" s="427">
        <f t="shared" si="53"/>
        <v>0</v>
      </c>
      <c r="AD53" s="426">
        <f t="shared" si="53"/>
        <v>117</v>
      </c>
      <c r="AE53" s="421">
        <f t="shared" si="53"/>
        <v>2</v>
      </c>
      <c r="AF53" s="421">
        <f t="shared" si="53"/>
        <v>252</v>
      </c>
      <c r="AG53" s="422">
        <f t="shared" si="53"/>
        <v>10</v>
      </c>
      <c r="AH53" s="425">
        <f t="shared" si="53"/>
        <v>14</v>
      </c>
      <c r="AI53" s="426">
        <f t="shared" si="53"/>
        <v>0</v>
      </c>
      <c r="AJ53" s="421">
        <f t="shared" si="53"/>
        <v>0</v>
      </c>
      <c r="AK53" s="421">
        <f t="shared" si="53"/>
        <v>0</v>
      </c>
      <c r="AL53" s="421">
        <f t="shared" si="53"/>
        <v>0</v>
      </c>
      <c r="AM53" s="427">
        <f t="shared" si="53"/>
        <v>0</v>
      </c>
      <c r="AN53" s="388">
        <f t="shared" si="53"/>
        <v>0</v>
      </c>
      <c r="AO53" s="389">
        <f t="shared" si="53"/>
        <v>0</v>
      </c>
      <c r="AP53" s="389">
        <f t="shared" si="53"/>
        <v>0</v>
      </c>
      <c r="AQ53" s="389">
        <f t="shared" si="53"/>
        <v>0</v>
      </c>
      <c r="AR53" s="390">
        <f t="shared" si="53"/>
        <v>0</v>
      </c>
      <c r="AS53" s="391">
        <f t="shared" si="53"/>
        <v>0</v>
      </c>
      <c r="AT53" s="389">
        <f t="shared" si="53"/>
        <v>0</v>
      </c>
      <c r="AU53" s="389">
        <f t="shared" si="53"/>
        <v>0</v>
      </c>
      <c r="AV53" s="389">
        <f t="shared" si="53"/>
        <v>0</v>
      </c>
      <c r="AW53" s="392">
        <f t="shared" si="53"/>
        <v>0</v>
      </c>
      <c r="AX53" s="393">
        <f t="shared" si="53"/>
        <v>0</v>
      </c>
      <c r="AY53" s="389">
        <f t="shared" si="53"/>
        <v>0</v>
      </c>
      <c r="AZ53" s="389">
        <f t="shared" si="53"/>
        <v>0</v>
      </c>
      <c r="BA53" s="389">
        <f t="shared" si="53"/>
        <v>0</v>
      </c>
      <c r="BB53" s="390">
        <f t="shared" si="53"/>
        <v>0</v>
      </c>
      <c r="BC53" s="391">
        <f t="shared" si="53"/>
        <v>0</v>
      </c>
      <c r="BD53" s="389">
        <f t="shared" si="53"/>
        <v>0</v>
      </c>
      <c r="BE53" s="389">
        <f t="shared" si="53"/>
        <v>0</v>
      </c>
      <c r="BF53" s="389">
        <f t="shared" si="53"/>
        <v>0</v>
      </c>
      <c r="BG53" s="394">
        <f t="shared" si="53"/>
        <v>0</v>
      </c>
      <c r="BH53" s="37">
        <f t="shared" si="52"/>
        <v>161</v>
      </c>
      <c r="BP53" s="141"/>
    </row>
    <row r="54" spans="1:68" ht="39.75" customHeight="1" x14ac:dyDescent="0.25">
      <c r="A54" s="451" t="s">
        <v>72</v>
      </c>
      <c r="B54" s="451" t="s">
        <v>167</v>
      </c>
      <c r="C54" s="65" t="s">
        <v>65</v>
      </c>
      <c r="D54" s="54">
        <v>126</v>
      </c>
      <c r="E54" s="14">
        <f>F54-D54</f>
        <v>45</v>
      </c>
      <c r="F54" s="7">
        <f>H54+I54+N54+O54+Q54</f>
        <v>171</v>
      </c>
      <c r="G54" s="22">
        <v>159</v>
      </c>
      <c r="H54" s="7">
        <f t="shared" si="35"/>
        <v>2</v>
      </c>
      <c r="I54" s="7">
        <f t="shared" si="36"/>
        <v>159</v>
      </c>
      <c r="J54" s="56">
        <f t="shared" si="2"/>
        <v>159</v>
      </c>
      <c r="K54" s="7">
        <f t="shared" si="37"/>
        <v>107</v>
      </c>
      <c r="L54" s="159">
        <v>52</v>
      </c>
      <c r="M54" s="10"/>
      <c r="N54" s="7"/>
      <c r="O54" s="445">
        <f t="shared" ref="O54" si="54">W54+AB54+AG54+AL54+AQ54+AV54+BA54+BF54</f>
        <v>4</v>
      </c>
      <c r="P54" s="7">
        <f t="shared" ref="P54" si="55">U54+Z54+AE54+AJ54</f>
        <v>2</v>
      </c>
      <c r="Q54" s="445">
        <f>X54+AC54+AH54+AM54+AR54+AW54+BB54+BG54</f>
        <v>6</v>
      </c>
      <c r="R54" s="419">
        <v>126</v>
      </c>
      <c r="S54" s="244">
        <f t="shared" ref="S54" si="56">T54+Y54+AD54+AI54+AN54+AS54</f>
        <v>159</v>
      </c>
      <c r="T54" s="229"/>
      <c r="U54" s="11"/>
      <c r="V54" s="10"/>
      <c r="W54" s="23"/>
      <c r="X54" s="216"/>
      <c r="Y54" s="372">
        <v>42</v>
      </c>
      <c r="Z54" s="11"/>
      <c r="AA54" s="263"/>
      <c r="AB54" s="165"/>
      <c r="AC54" s="129"/>
      <c r="AD54" s="430">
        <v>117</v>
      </c>
      <c r="AE54" s="73">
        <v>2</v>
      </c>
      <c r="AF54" s="10"/>
      <c r="AG54" s="165">
        <v>4</v>
      </c>
      <c r="AH54" s="220">
        <v>6</v>
      </c>
      <c r="AI54" s="354"/>
      <c r="AJ54" s="11"/>
      <c r="AK54" s="263"/>
      <c r="AL54" s="162"/>
      <c r="AM54" s="125"/>
      <c r="AN54" s="353"/>
      <c r="AO54" s="376"/>
      <c r="AP54" s="376"/>
      <c r="AQ54" s="376"/>
      <c r="AR54" s="377"/>
      <c r="AS54" s="354"/>
      <c r="AT54" s="376"/>
      <c r="AU54" s="376"/>
      <c r="AV54" s="376"/>
      <c r="AW54" s="378"/>
      <c r="AX54" s="379"/>
      <c r="AY54" s="376"/>
      <c r="AZ54" s="376"/>
      <c r="BA54" s="376"/>
      <c r="BB54" s="377"/>
      <c r="BC54" s="354"/>
      <c r="BD54" s="376"/>
      <c r="BE54" s="376"/>
      <c r="BF54" s="376"/>
      <c r="BG54" s="380"/>
      <c r="BH54" s="37">
        <f t="shared" si="52"/>
        <v>161</v>
      </c>
      <c r="BP54" s="141"/>
    </row>
    <row r="55" spans="1:68" ht="20.100000000000001" customHeight="1" x14ac:dyDescent="0.25">
      <c r="A55" s="458" t="s">
        <v>73</v>
      </c>
      <c r="B55" s="457" t="s">
        <v>74</v>
      </c>
      <c r="C55" s="479" t="s">
        <v>56</v>
      </c>
      <c r="D55" s="134">
        <v>144</v>
      </c>
      <c r="E55" s="413">
        <f t="shared" ref="E55:E58" si="57">F55-D55</f>
        <v>0</v>
      </c>
      <c r="F55" s="22">
        <f t="shared" ref="F55:F63" si="58">H55+I55+N55+O55+Q55</f>
        <v>144</v>
      </c>
      <c r="G55" s="22"/>
      <c r="H55" s="22">
        <f t="shared" si="35"/>
        <v>0</v>
      </c>
      <c r="I55" s="22">
        <f t="shared" si="36"/>
        <v>0</v>
      </c>
      <c r="J55" s="22">
        <f t="shared" si="2"/>
        <v>0</v>
      </c>
      <c r="K55" s="22">
        <f t="shared" si="37"/>
        <v>0</v>
      </c>
      <c r="L55" s="22"/>
      <c r="M55" s="22"/>
      <c r="N55" s="22">
        <f>V55+AA55+AF55+AK55+AP55+AU55+AZ55+BE55</f>
        <v>144</v>
      </c>
      <c r="O55" s="22">
        <f>W55+AB55+AG55+AL55+AQ55+AV55</f>
        <v>0</v>
      </c>
      <c r="P55" s="22">
        <v>0</v>
      </c>
      <c r="Q55" s="22">
        <f>X55+AC55+AH55+AM55+AR55+AW55</f>
        <v>0</v>
      </c>
      <c r="R55" s="449">
        <v>144</v>
      </c>
      <c r="S55" s="414">
        <f>SUM(V55,AA55,AF55,AK55)</f>
        <v>144</v>
      </c>
      <c r="T55" s="415"/>
      <c r="U55" s="22"/>
      <c r="V55" s="22"/>
      <c r="W55" s="22"/>
      <c r="X55" s="416"/>
      <c r="Y55" s="417"/>
      <c r="Z55" s="22"/>
      <c r="AA55" s="434">
        <v>36</v>
      </c>
      <c r="AB55" s="414"/>
      <c r="AC55" s="418"/>
      <c r="AD55" s="417"/>
      <c r="AE55" s="22"/>
      <c r="AF55" s="429">
        <v>108</v>
      </c>
      <c r="AG55" s="414"/>
      <c r="AH55" s="416"/>
      <c r="AI55" s="417"/>
      <c r="AJ55" s="22"/>
      <c r="AK55" s="22"/>
      <c r="AL55" s="414"/>
      <c r="AM55" s="418"/>
      <c r="AN55" s="353"/>
      <c r="AO55" s="376"/>
      <c r="AP55" s="376"/>
      <c r="AQ55" s="376"/>
      <c r="AR55" s="377"/>
      <c r="AS55" s="354"/>
      <c r="AT55" s="376"/>
      <c r="AU55" s="376"/>
      <c r="AV55" s="376"/>
      <c r="AW55" s="378"/>
      <c r="AX55" s="379"/>
      <c r="AY55" s="376"/>
      <c r="AZ55" s="376"/>
      <c r="BA55" s="376"/>
      <c r="BB55" s="377"/>
      <c r="BC55" s="354"/>
      <c r="BD55" s="376"/>
      <c r="BE55" s="376"/>
      <c r="BF55" s="376"/>
      <c r="BG55" s="380"/>
      <c r="BH55" s="37">
        <f t="shared" si="52"/>
        <v>0</v>
      </c>
      <c r="BP55" s="141"/>
    </row>
    <row r="56" spans="1:68" ht="20.100000000000001" customHeight="1" x14ac:dyDescent="0.25">
      <c r="A56" s="458" t="s">
        <v>75</v>
      </c>
      <c r="B56" s="457" t="s">
        <v>101</v>
      </c>
      <c r="C56" s="412" t="s">
        <v>48</v>
      </c>
      <c r="D56" s="134">
        <v>144</v>
      </c>
      <c r="E56" s="413">
        <f>F56-D56</f>
        <v>0</v>
      </c>
      <c r="F56" s="22">
        <f t="shared" si="58"/>
        <v>144</v>
      </c>
      <c r="G56" s="22"/>
      <c r="H56" s="22">
        <f t="shared" si="35"/>
        <v>0</v>
      </c>
      <c r="I56" s="22">
        <f t="shared" si="36"/>
        <v>0</v>
      </c>
      <c r="J56" s="22">
        <f t="shared" si="2"/>
        <v>0</v>
      </c>
      <c r="K56" s="22">
        <f t="shared" si="37"/>
        <v>0</v>
      </c>
      <c r="L56" s="22"/>
      <c r="M56" s="22"/>
      <c r="N56" s="22">
        <f>V56+AA56+AF56+AK56+AP56+AU56+AZ56+BE56</f>
        <v>144</v>
      </c>
      <c r="O56" s="22">
        <f>W56+AB56+AG56+AL56+AQ56+AV56</f>
        <v>0</v>
      </c>
      <c r="P56" s="22">
        <v>0</v>
      </c>
      <c r="Q56" s="22">
        <f>X56+AC56+AH56+AM56+AR56+AW56</f>
        <v>0</v>
      </c>
      <c r="R56" s="449">
        <v>144</v>
      </c>
      <c r="S56" s="414">
        <f>SUM(V56,AA56,AF56,AK56)</f>
        <v>144</v>
      </c>
      <c r="T56" s="415"/>
      <c r="U56" s="22"/>
      <c r="V56" s="22"/>
      <c r="W56" s="22"/>
      <c r="X56" s="416"/>
      <c r="Y56" s="417"/>
      <c r="Z56" s="22"/>
      <c r="AA56" s="22"/>
      <c r="AB56" s="414"/>
      <c r="AC56" s="418"/>
      <c r="AD56" s="417"/>
      <c r="AE56" s="22"/>
      <c r="AF56" s="429">
        <v>144</v>
      </c>
      <c r="AG56" s="414"/>
      <c r="AH56" s="416"/>
      <c r="AI56" s="417"/>
      <c r="AJ56" s="22"/>
      <c r="AK56" s="414"/>
      <c r="AL56" s="414"/>
      <c r="AM56" s="418"/>
      <c r="AN56" s="353"/>
      <c r="AO56" s="376"/>
      <c r="AP56" s="376"/>
      <c r="AQ56" s="376"/>
      <c r="AR56" s="377"/>
      <c r="AS56" s="354"/>
      <c r="AT56" s="376"/>
      <c r="AU56" s="376"/>
      <c r="AV56" s="376"/>
      <c r="AW56" s="378"/>
      <c r="AX56" s="379"/>
      <c r="AY56" s="376"/>
      <c r="AZ56" s="376"/>
      <c r="BA56" s="376"/>
      <c r="BB56" s="377"/>
      <c r="BC56" s="354"/>
      <c r="BD56" s="376"/>
      <c r="BE56" s="376"/>
      <c r="BF56" s="376"/>
      <c r="BG56" s="380"/>
      <c r="BH56" s="37">
        <f t="shared" si="52"/>
        <v>0</v>
      </c>
      <c r="BP56" s="141"/>
    </row>
    <row r="57" spans="1:68" ht="20.100000000000001" customHeight="1" x14ac:dyDescent="0.25">
      <c r="A57" s="135" t="s">
        <v>27</v>
      </c>
      <c r="B57" s="136" t="s">
        <v>111</v>
      </c>
      <c r="C57" s="15"/>
      <c r="D57" s="407"/>
      <c r="E57" s="14">
        <f t="shared" si="57"/>
        <v>10</v>
      </c>
      <c r="F57" s="7">
        <f t="shared" si="58"/>
        <v>10</v>
      </c>
      <c r="G57" s="22"/>
      <c r="H57" s="7">
        <f t="shared" si="35"/>
        <v>0</v>
      </c>
      <c r="I57" s="7">
        <f t="shared" si="36"/>
        <v>0</v>
      </c>
      <c r="J57" s="56">
        <f t="shared" si="2"/>
        <v>0</v>
      </c>
      <c r="K57" s="7">
        <f t="shared" si="37"/>
        <v>0</v>
      </c>
      <c r="L57" s="10"/>
      <c r="M57" s="10"/>
      <c r="N57" s="7"/>
      <c r="O57" s="443">
        <f>SUM(O54:O56)</f>
        <v>4</v>
      </c>
      <c r="P57" s="443">
        <f>SUM(P54:P56)</f>
        <v>2</v>
      </c>
      <c r="Q57" s="443">
        <f>SUM(Q54:Q56)</f>
        <v>6</v>
      </c>
      <c r="R57" s="178"/>
      <c r="S57" s="244">
        <f t="shared" ref="S57:S58" si="59">T57+Y57+AD57+AI57+AN57+AS57</f>
        <v>0</v>
      </c>
      <c r="T57" s="229"/>
      <c r="U57" s="11"/>
      <c r="V57" s="10"/>
      <c r="W57" s="23"/>
      <c r="X57" s="216"/>
      <c r="Y57" s="116"/>
      <c r="Z57" s="11"/>
      <c r="AA57" s="263"/>
      <c r="AB57" s="162"/>
      <c r="AC57" s="125"/>
      <c r="AD57" s="117"/>
      <c r="AE57" s="11"/>
      <c r="AF57" s="10"/>
      <c r="AG57" s="162"/>
      <c r="AH57" s="216"/>
      <c r="AI57" s="117"/>
      <c r="AJ57" s="11"/>
      <c r="AK57" s="263"/>
      <c r="AL57" s="162"/>
      <c r="AM57" s="125"/>
      <c r="AN57" s="353"/>
      <c r="AO57" s="376"/>
      <c r="AP57" s="376"/>
      <c r="AQ57" s="376"/>
      <c r="AR57" s="377"/>
      <c r="AS57" s="354"/>
      <c r="AT57" s="376"/>
      <c r="AU57" s="376"/>
      <c r="AV57" s="376"/>
      <c r="AW57" s="378"/>
      <c r="AX57" s="379"/>
      <c r="AY57" s="376"/>
      <c r="AZ57" s="376"/>
      <c r="BA57" s="376"/>
      <c r="BB57" s="377"/>
      <c r="BC57" s="354"/>
      <c r="BD57" s="376"/>
      <c r="BE57" s="376"/>
      <c r="BF57" s="376"/>
      <c r="BG57" s="380"/>
      <c r="BH57" s="37">
        <f t="shared" si="52"/>
        <v>0</v>
      </c>
      <c r="BP57" s="141"/>
    </row>
    <row r="58" spans="1:68" ht="20.100000000000001" customHeight="1" x14ac:dyDescent="0.25">
      <c r="A58" s="66" t="s">
        <v>76</v>
      </c>
      <c r="B58" s="3" t="s">
        <v>77</v>
      </c>
      <c r="C58" s="481" t="s">
        <v>155</v>
      </c>
      <c r="D58" s="407"/>
      <c r="E58" s="14">
        <f t="shared" si="57"/>
        <v>14</v>
      </c>
      <c r="F58" s="7">
        <f t="shared" si="58"/>
        <v>14</v>
      </c>
      <c r="G58" s="22"/>
      <c r="H58" s="7">
        <f t="shared" si="35"/>
        <v>0</v>
      </c>
      <c r="I58" s="7">
        <f t="shared" si="36"/>
        <v>0</v>
      </c>
      <c r="J58" s="56">
        <f t="shared" si="2"/>
        <v>0</v>
      </c>
      <c r="K58" s="7">
        <f t="shared" si="37"/>
        <v>0</v>
      </c>
      <c r="L58" s="10"/>
      <c r="M58" s="7"/>
      <c r="N58" s="7"/>
      <c r="O58" s="443">
        <f>W58+AB58+AG58+AL58+AQ58+AV58+BA58+BF58</f>
        <v>6</v>
      </c>
      <c r="P58" s="299">
        <v>0</v>
      </c>
      <c r="Q58" s="443">
        <f>X58+AC58+AH58+AM58+AR58+AW58+BB58+BG58</f>
        <v>8</v>
      </c>
      <c r="R58" s="178"/>
      <c r="S58" s="244">
        <f t="shared" si="59"/>
        <v>0</v>
      </c>
      <c r="T58" s="229"/>
      <c r="U58" s="11"/>
      <c r="V58" s="10"/>
      <c r="W58" s="23"/>
      <c r="X58" s="216"/>
      <c r="Y58" s="116"/>
      <c r="Z58" s="11"/>
      <c r="AA58" s="263"/>
      <c r="AB58" s="162"/>
      <c r="AC58" s="125"/>
      <c r="AD58" s="117"/>
      <c r="AE58" s="11"/>
      <c r="AF58" s="10"/>
      <c r="AG58" s="437">
        <v>6</v>
      </c>
      <c r="AH58" s="438">
        <v>8</v>
      </c>
      <c r="AI58" s="117"/>
      <c r="AJ58" s="11"/>
      <c r="AK58" s="263"/>
      <c r="AL58" s="162"/>
      <c r="AM58" s="125"/>
      <c r="AN58" s="353"/>
      <c r="AO58" s="376"/>
      <c r="AP58" s="376"/>
      <c r="AQ58" s="376"/>
      <c r="AR58" s="377"/>
      <c r="AS58" s="354"/>
      <c r="AT58" s="376"/>
      <c r="AU58" s="376"/>
      <c r="AV58" s="376"/>
      <c r="AW58" s="378"/>
      <c r="AX58" s="379"/>
      <c r="AY58" s="376"/>
      <c r="AZ58" s="376"/>
      <c r="BA58" s="376"/>
      <c r="BB58" s="377"/>
      <c r="BC58" s="354"/>
      <c r="BD58" s="376"/>
      <c r="BE58" s="376"/>
      <c r="BF58" s="376"/>
      <c r="BG58" s="380"/>
      <c r="BH58" s="37">
        <f t="shared" si="52"/>
        <v>0</v>
      </c>
      <c r="BP58" s="141"/>
    </row>
    <row r="59" spans="1:68" ht="36" customHeight="1" x14ac:dyDescent="0.25">
      <c r="A59" s="456" t="s">
        <v>78</v>
      </c>
      <c r="B59" s="455" t="s">
        <v>191</v>
      </c>
      <c r="C59" s="478" t="s">
        <v>174</v>
      </c>
      <c r="D59" s="421">
        <f>SUM(D60:D64)</f>
        <v>378</v>
      </c>
      <c r="E59" s="421">
        <f>SUM(E60,E61,E62,E64)</f>
        <v>85</v>
      </c>
      <c r="F59" s="421">
        <f>SUM(F60:F60)+F63+F64</f>
        <v>183</v>
      </c>
      <c r="G59" s="421">
        <f>SUM(G60:G64)</f>
        <v>153</v>
      </c>
      <c r="H59" s="421">
        <f>SUM(H60:H64)</f>
        <v>2</v>
      </c>
      <c r="I59" s="421">
        <f>SUM(I60:I64)</f>
        <v>153</v>
      </c>
      <c r="J59" s="423">
        <f t="shared" si="2"/>
        <v>153</v>
      </c>
      <c r="K59" s="421">
        <f t="shared" ref="K59:R59" si="60">SUM(K60:K64)</f>
        <v>103</v>
      </c>
      <c r="L59" s="421">
        <f t="shared" si="60"/>
        <v>50</v>
      </c>
      <c r="M59" s="421">
        <f t="shared" si="60"/>
        <v>0</v>
      </c>
      <c r="N59" s="421">
        <f t="shared" si="60"/>
        <v>288</v>
      </c>
      <c r="O59" s="421">
        <f>SUM(O63:O64)</f>
        <v>6</v>
      </c>
      <c r="P59" s="421">
        <f t="shared" ref="P59" si="61">SUM(P63:P64)</f>
        <v>2</v>
      </c>
      <c r="Q59" s="421">
        <f>SUM(Q63:Q64)</f>
        <v>14</v>
      </c>
      <c r="R59" s="421">
        <f t="shared" si="60"/>
        <v>378</v>
      </c>
      <c r="S59" s="422"/>
      <c r="T59" s="424">
        <f t="shared" ref="T59:BG59" si="62">SUM(T60:T64)</f>
        <v>0</v>
      </c>
      <c r="U59" s="421">
        <f t="shared" si="62"/>
        <v>0</v>
      </c>
      <c r="V59" s="421">
        <f t="shared" si="62"/>
        <v>0</v>
      </c>
      <c r="W59" s="421">
        <f t="shared" si="62"/>
        <v>0</v>
      </c>
      <c r="X59" s="425">
        <f t="shared" si="62"/>
        <v>0</v>
      </c>
      <c r="Y59" s="426">
        <f t="shared" si="62"/>
        <v>0</v>
      </c>
      <c r="Z59" s="421">
        <f t="shared" si="62"/>
        <v>0</v>
      </c>
      <c r="AA59" s="421">
        <f t="shared" si="62"/>
        <v>0</v>
      </c>
      <c r="AB59" s="421">
        <f t="shared" si="62"/>
        <v>0</v>
      </c>
      <c r="AC59" s="427">
        <f t="shared" si="62"/>
        <v>0</v>
      </c>
      <c r="AD59" s="426">
        <f t="shared" si="62"/>
        <v>27</v>
      </c>
      <c r="AE59" s="421">
        <f t="shared" si="62"/>
        <v>2</v>
      </c>
      <c r="AF59" s="421">
        <f t="shared" si="62"/>
        <v>0</v>
      </c>
      <c r="AG59" s="422">
        <f t="shared" si="62"/>
        <v>2</v>
      </c>
      <c r="AH59" s="425">
        <f t="shared" si="62"/>
        <v>6</v>
      </c>
      <c r="AI59" s="426">
        <f t="shared" si="62"/>
        <v>126</v>
      </c>
      <c r="AJ59" s="421">
        <f t="shared" si="62"/>
        <v>0</v>
      </c>
      <c r="AK59" s="421">
        <f t="shared" si="62"/>
        <v>288</v>
      </c>
      <c r="AL59" s="421">
        <f t="shared" si="62"/>
        <v>4</v>
      </c>
      <c r="AM59" s="427">
        <f t="shared" si="62"/>
        <v>8</v>
      </c>
      <c r="AN59" s="388">
        <f t="shared" si="62"/>
        <v>0</v>
      </c>
      <c r="AO59" s="389">
        <f t="shared" si="62"/>
        <v>0</v>
      </c>
      <c r="AP59" s="389">
        <f t="shared" si="62"/>
        <v>0</v>
      </c>
      <c r="AQ59" s="389">
        <f t="shared" si="62"/>
        <v>0</v>
      </c>
      <c r="AR59" s="390">
        <f t="shared" si="62"/>
        <v>0</v>
      </c>
      <c r="AS59" s="391">
        <f t="shared" si="62"/>
        <v>0</v>
      </c>
      <c r="AT59" s="389">
        <f t="shared" si="62"/>
        <v>0</v>
      </c>
      <c r="AU59" s="389">
        <f t="shared" si="62"/>
        <v>0</v>
      </c>
      <c r="AV59" s="389">
        <f t="shared" si="62"/>
        <v>0</v>
      </c>
      <c r="AW59" s="392">
        <f t="shared" si="62"/>
        <v>0</v>
      </c>
      <c r="AX59" s="393">
        <f t="shared" si="62"/>
        <v>0</v>
      </c>
      <c r="AY59" s="389">
        <f t="shared" si="62"/>
        <v>0</v>
      </c>
      <c r="AZ59" s="389">
        <f t="shared" si="62"/>
        <v>0</v>
      </c>
      <c r="BA59" s="389">
        <f t="shared" si="62"/>
        <v>0</v>
      </c>
      <c r="BB59" s="390">
        <f t="shared" si="62"/>
        <v>0</v>
      </c>
      <c r="BC59" s="391">
        <f t="shared" si="62"/>
        <v>0</v>
      </c>
      <c r="BD59" s="389">
        <f t="shared" si="62"/>
        <v>0</v>
      </c>
      <c r="BE59" s="389">
        <f t="shared" si="62"/>
        <v>0</v>
      </c>
      <c r="BF59" s="389">
        <f t="shared" si="62"/>
        <v>0</v>
      </c>
      <c r="BG59" s="394">
        <f t="shared" si="62"/>
        <v>0</v>
      </c>
      <c r="BH59" s="37">
        <f t="shared" si="52"/>
        <v>155</v>
      </c>
      <c r="BP59" s="141"/>
    </row>
    <row r="60" spans="1:68" ht="40.5" customHeight="1" x14ac:dyDescent="0.25">
      <c r="A60" s="454" t="s">
        <v>79</v>
      </c>
      <c r="B60" s="451" t="s">
        <v>170</v>
      </c>
      <c r="C60" s="1" t="s">
        <v>136</v>
      </c>
      <c r="D60" s="54">
        <v>126</v>
      </c>
      <c r="E60" s="14">
        <f>F60-D60</f>
        <v>37</v>
      </c>
      <c r="F60" s="7">
        <f t="shared" si="58"/>
        <v>163</v>
      </c>
      <c r="G60" s="22">
        <v>153</v>
      </c>
      <c r="H60" s="7">
        <f t="shared" si="35"/>
        <v>2</v>
      </c>
      <c r="I60" s="7">
        <f t="shared" si="36"/>
        <v>153</v>
      </c>
      <c r="J60" s="56">
        <f t="shared" si="2"/>
        <v>153</v>
      </c>
      <c r="K60" s="7">
        <f t="shared" si="37"/>
        <v>103</v>
      </c>
      <c r="L60" s="159">
        <v>50</v>
      </c>
      <c r="M60" s="10"/>
      <c r="N60" s="10"/>
      <c r="O60" s="445">
        <f>W60+AB60+AG60+AL60+AQ60+AV60+BA60+BF60</f>
        <v>2</v>
      </c>
      <c r="P60" s="10">
        <f t="shared" ref="P60" si="63">U60+Z60+AE60+AJ60</f>
        <v>2</v>
      </c>
      <c r="Q60" s="445">
        <f>X60+AC60+AH60+AM60+AR60+AW60+BB60+BG60</f>
        <v>6</v>
      </c>
      <c r="R60" s="419">
        <v>126</v>
      </c>
      <c r="S60" s="244">
        <f>T60+Y60+AD60+AI60+AN60+AS60</f>
        <v>153</v>
      </c>
      <c r="T60" s="229"/>
      <c r="U60" s="11"/>
      <c r="V60" s="10"/>
      <c r="W60" s="23"/>
      <c r="X60" s="216"/>
      <c r="Y60" s="116"/>
      <c r="Z60" s="11"/>
      <c r="AA60" s="263"/>
      <c r="AB60" s="162"/>
      <c r="AC60" s="125"/>
      <c r="AD60" s="430">
        <v>27</v>
      </c>
      <c r="AE60" s="73">
        <v>2</v>
      </c>
      <c r="AF60" s="10"/>
      <c r="AG60" s="165">
        <v>2</v>
      </c>
      <c r="AH60" s="220">
        <v>6</v>
      </c>
      <c r="AI60" s="432">
        <v>126</v>
      </c>
      <c r="AJ60" s="11"/>
      <c r="AK60" s="263"/>
      <c r="AL60" s="162"/>
      <c r="AM60" s="125"/>
      <c r="AN60" s="353"/>
      <c r="AO60" s="376"/>
      <c r="AP60" s="376"/>
      <c r="AQ60" s="376"/>
      <c r="AR60" s="377"/>
      <c r="AS60" s="354"/>
      <c r="AT60" s="376"/>
      <c r="AU60" s="376"/>
      <c r="AV60" s="376"/>
      <c r="AW60" s="378"/>
      <c r="AX60" s="379"/>
      <c r="AY60" s="376"/>
      <c r="AZ60" s="376"/>
      <c r="BA60" s="376"/>
      <c r="BB60" s="377"/>
      <c r="BC60" s="354"/>
      <c r="BD60" s="376"/>
      <c r="BE60" s="376"/>
      <c r="BF60" s="376"/>
      <c r="BG60" s="380"/>
      <c r="BH60" s="37">
        <f t="shared" si="52"/>
        <v>155</v>
      </c>
      <c r="BP60" s="141"/>
    </row>
    <row r="61" spans="1:68" ht="20.100000000000001" customHeight="1" x14ac:dyDescent="0.25">
      <c r="A61" s="458" t="s">
        <v>80</v>
      </c>
      <c r="B61" s="457" t="s">
        <v>74</v>
      </c>
      <c r="C61" s="412" t="s">
        <v>48</v>
      </c>
      <c r="D61" s="134">
        <v>108</v>
      </c>
      <c r="E61" s="413">
        <f t="shared" ref="E61:E63" si="64">F61-D61</f>
        <v>0</v>
      </c>
      <c r="F61" s="22">
        <f t="shared" si="58"/>
        <v>108</v>
      </c>
      <c r="G61" s="22"/>
      <c r="H61" s="22">
        <f t="shared" si="35"/>
        <v>0</v>
      </c>
      <c r="I61" s="22">
        <f t="shared" si="36"/>
        <v>0</v>
      </c>
      <c r="J61" s="22">
        <f t="shared" si="2"/>
        <v>0</v>
      </c>
      <c r="K61" s="22">
        <f t="shared" si="37"/>
        <v>0</v>
      </c>
      <c r="L61" s="22"/>
      <c r="M61" s="22"/>
      <c r="N61" s="22">
        <f>V61+AA61+AF61+AK61+AP61+AU61+AZ61+BE61</f>
        <v>108</v>
      </c>
      <c r="O61" s="22">
        <f>W61+AB61+AG61+AL61+AQ61+AV61</f>
        <v>0</v>
      </c>
      <c r="P61" s="22">
        <v>0</v>
      </c>
      <c r="Q61" s="22">
        <f>X61+AC61+AH61+AM61+AR61+AW61</f>
        <v>0</v>
      </c>
      <c r="R61" s="449">
        <v>108</v>
      </c>
      <c r="S61" s="414">
        <f>SUM(V61,AA61,AF61,AK61)</f>
        <v>108</v>
      </c>
      <c r="T61" s="415"/>
      <c r="U61" s="22"/>
      <c r="V61" s="22"/>
      <c r="W61" s="22"/>
      <c r="X61" s="416"/>
      <c r="Y61" s="417"/>
      <c r="Z61" s="22"/>
      <c r="AA61" s="414"/>
      <c r="AB61" s="414"/>
      <c r="AC61" s="418"/>
      <c r="AD61" s="417"/>
      <c r="AE61" s="22"/>
      <c r="AF61" s="22"/>
      <c r="AG61" s="414"/>
      <c r="AH61" s="416"/>
      <c r="AI61" s="417"/>
      <c r="AJ61" s="22"/>
      <c r="AK61" s="428">
        <v>108</v>
      </c>
      <c r="AL61" s="414"/>
      <c r="AM61" s="418"/>
      <c r="AN61" s="353"/>
      <c r="AO61" s="376"/>
      <c r="AP61" s="376"/>
      <c r="AQ61" s="376"/>
      <c r="AR61" s="377"/>
      <c r="AS61" s="354"/>
      <c r="AT61" s="376"/>
      <c r="AU61" s="376"/>
      <c r="AV61" s="376"/>
      <c r="AW61" s="378"/>
      <c r="AX61" s="379"/>
      <c r="AY61" s="376"/>
      <c r="AZ61" s="376"/>
      <c r="BA61" s="376"/>
      <c r="BB61" s="377"/>
      <c r="BC61" s="354"/>
      <c r="BD61" s="376"/>
      <c r="BE61" s="376"/>
      <c r="BF61" s="376"/>
      <c r="BG61" s="380"/>
      <c r="BH61" s="37">
        <f t="shared" si="52"/>
        <v>0</v>
      </c>
      <c r="BP61" s="141"/>
    </row>
    <row r="62" spans="1:68" ht="20.100000000000001" customHeight="1" x14ac:dyDescent="0.25">
      <c r="A62" s="458" t="s">
        <v>81</v>
      </c>
      <c r="B62" s="457" t="s">
        <v>101</v>
      </c>
      <c r="C62" s="412" t="s">
        <v>48</v>
      </c>
      <c r="D62" s="134">
        <v>144</v>
      </c>
      <c r="E62" s="413">
        <f t="shared" si="64"/>
        <v>36</v>
      </c>
      <c r="F62" s="22">
        <f t="shared" si="58"/>
        <v>180</v>
      </c>
      <c r="G62" s="22"/>
      <c r="H62" s="22">
        <f t="shared" si="35"/>
        <v>0</v>
      </c>
      <c r="I62" s="22">
        <f t="shared" si="36"/>
        <v>0</v>
      </c>
      <c r="J62" s="22">
        <f t="shared" ref="J62:J69" si="65">K62+L62+M62</f>
        <v>0</v>
      </c>
      <c r="K62" s="22">
        <f t="shared" si="37"/>
        <v>0</v>
      </c>
      <c r="L62" s="22"/>
      <c r="M62" s="22"/>
      <c r="N62" s="22">
        <f>V62+AA62+AF62+AK62+AP62+AU62+AZ62+BE62</f>
        <v>180</v>
      </c>
      <c r="O62" s="22">
        <f>W62+AB62+AG62+AL62+AQ62+AV62</f>
        <v>0</v>
      </c>
      <c r="P62" s="22">
        <v>0</v>
      </c>
      <c r="Q62" s="22">
        <f>X62+AC62+AH62+AM62+AR62+AW62</f>
        <v>0</v>
      </c>
      <c r="R62" s="449">
        <v>144</v>
      </c>
      <c r="S62" s="414">
        <f>SUM(V62,AA62,AF62,AK62)</f>
        <v>180</v>
      </c>
      <c r="T62" s="415"/>
      <c r="U62" s="22"/>
      <c r="V62" s="22"/>
      <c r="W62" s="22"/>
      <c r="X62" s="416"/>
      <c r="Y62" s="417"/>
      <c r="Z62" s="22"/>
      <c r="AA62" s="414"/>
      <c r="AB62" s="414"/>
      <c r="AC62" s="418"/>
      <c r="AD62" s="417"/>
      <c r="AE62" s="22"/>
      <c r="AF62" s="22"/>
      <c r="AG62" s="414"/>
      <c r="AH62" s="416"/>
      <c r="AI62" s="417"/>
      <c r="AJ62" s="22"/>
      <c r="AK62" s="428">
        <v>180</v>
      </c>
      <c r="AL62" s="414"/>
      <c r="AM62" s="418"/>
      <c r="AN62" s="353"/>
      <c r="AO62" s="376"/>
      <c r="AP62" s="376"/>
      <c r="AQ62" s="376"/>
      <c r="AR62" s="377"/>
      <c r="AS62" s="354"/>
      <c r="AT62" s="376"/>
      <c r="AU62" s="376"/>
      <c r="AV62" s="376"/>
      <c r="AW62" s="378"/>
      <c r="AX62" s="379"/>
      <c r="AY62" s="376"/>
      <c r="AZ62" s="376"/>
      <c r="BA62" s="376"/>
      <c r="BB62" s="377"/>
      <c r="BC62" s="354"/>
      <c r="BD62" s="376"/>
      <c r="BE62" s="376"/>
      <c r="BF62" s="376"/>
      <c r="BG62" s="380"/>
      <c r="BH62" s="37">
        <f t="shared" si="52"/>
        <v>0</v>
      </c>
      <c r="BP62" s="141"/>
    </row>
    <row r="63" spans="1:68" ht="20.100000000000001" customHeight="1" x14ac:dyDescent="0.25">
      <c r="A63" s="135" t="s">
        <v>27</v>
      </c>
      <c r="B63" s="136" t="s">
        <v>111</v>
      </c>
      <c r="C63" s="15"/>
      <c r="D63" s="407"/>
      <c r="E63" s="14">
        <f t="shared" si="64"/>
        <v>8</v>
      </c>
      <c r="F63" s="7">
        <f t="shared" si="58"/>
        <v>8</v>
      </c>
      <c r="G63" s="376"/>
      <c r="H63" s="7">
        <f t="shared" si="35"/>
        <v>0</v>
      </c>
      <c r="I63" s="7">
        <f t="shared" si="36"/>
        <v>0</v>
      </c>
      <c r="J63" s="56">
        <f t="shared" si="65"/>
        <v>0</v>
      </c>
      <c r="K63" s="7">
        <f t="shared" si="37"/>
        <v>0</v>
      </c>
      <c r="L63" s="10"/>
      <c r="M63" s="10"/>
      <c r="N63" s="10"/>
      <c r="O63" s="443">
        <f>SUM(O60:O62)</f>
        <v>2</v>
      </c>
      <c r="P63" s="443">
        <f>SUM(P60:P62)</f>
        <v>2</v>
      </c>
      <c r="Q63" s="443">
        <f>SUM(Q60:Q62)</f>
        <v>6</v>
      </c>
      <c r="R63" s="178"/>
      <c r="S63" s="244"/>
      <c r="T63" s="229"/>
      <c r="U63" s="11"/>
      <c r="V63" s="10"/>
      <c r="W63" s="23"/>
      <c r="X63" s="216"/>
      <c r="Y63" s="116"/>
      <c r="Z63" s="11"/>
      <c r="AA63" s="263"/>
      <c r="AB63" s="162"/>
      <c r="AC63" s="125"/>
      <c r="AD63" s="354"/>
      <c r="AE63" s="11"/>
      <c r="AF63" s="10"/>
      <c r="AG63" s="162"/>
      <c r="AH63" s="216"/>
      <c r="AI63" s="354"/>
      <c r="AJ63" s="11"/>
      <c r="AK63" s="263"/>
      <c r="AL63" s="162"/>
      <c r="AM63" s="125"/>
      <c r="AN63" s="353"/>
      <c r="AO63" s="376"/>
      <c r="AP63" s="376"/>
      <c r="AQ63" s="376"/>
      <c r="AR63" s="377"/>
      <c r="AS63" s="354"/>
      <c r="AT63" s="376"/>
      <c r="AU63" s="376"/>
      <c r="AV63" s="376"/>
      <c r="AW63" s="378"/>
      <c r="AX63" s="379"/>
      <c r="AY63" s="376"/>
      <c r="AZ63" s="376"/>
      <c r="BA63" s="376"/>
      <c r="BB63" s="377"/>
      <c r="BC63" s="354"/>
      <c r="BD63" s="376"/>
      <c r="BE63" s="376"/>
      <c r="BF63" s="376"/>
      <c r="BG63" s="380"/>
      <c r="BH63" s="37">
        <f t="shared" si="52"/>
        <v>0</v>
      </c>
      <c r="BP63" s="141"/>
    </row>
    <row r="64" spans="1:68" ht="23.25" customHeight="1" x14ac:dyDescent="0.25">
      <c r="A64" s="66" t="s">
        <v>82</v>
      </c>
      <c r="B64" s="3" t="s">
        <v>77</v>
      </c>
      <c r="C64" s="480" t="s">
        <v>155</v>
      </c>
      <c r="D64" s="407"/>
      <c r="E64" s="14">
        <f>F64-D64</f>
        <v>12</v>
      </c>
      <c r="F64" s="7">
        <f>H64+I64+N64+O64+Q64</f>
        <v>12</v>
      </c>
      <c r="G64" s="376"/>
      <c r="H64" s="7">
        <f t="shared" si="35"/>
        <v>0</v>
      </c>
      <c r="I64" s="7">
        <f t="shared" si="36"/>
        <v>0</v>
      </c>
      <c r="J64" s="56">
        <f t="shared" si="65"/>
        <v>0</v>
      </c>
      <c r="K64" s="7">
        <f t="shared" si="37"/>
        <v>0</v>
      </c>
      <c r="L64" s="10"/>
      <c r="M64" s="10"/>
      <c r="N64" s="10"/>
      <c r="O64" s="299">
        <f>W64+AB64+AG64+AL64+AQ64+AV64+BA64+BF64</f>
        <v>4</v>
      </c>
      <c r="P64" s="299">
        <v>0</v>
      </c>
      <c r="Q64" s="299">
        <f>X64+AC64+AH64+AM64+AR64+AW64+BB64+BG64</f>
        <v>8</v>
      </c>
      <c r="R64" s="178"/>
      <c r="S64" s="244"/>
      <c r="T64" s="229"/>
      <c r="U64" s="11"/>
      <c r="V64" s="10"/>
      <c r="W64" s="23"/>
      <c r="X64" s="216"/>
      <c r="Y64" s="116"/>
      <c r="Z64" s="11"/>
      <c r="AA64" s="263"/>
      <c r="AB64" s="162"/>
      <c r="AC64" s="125"/>
      <c r="AD64" s="116"/>
      <c r="AE64" s="11"/>
      <c r="AF64" s="10"/>
      <c r="AG64" s="162"/>
      <c r="AH64" s="216"/>
      <c r="AI64" s="116"/>
      <c r="AJ64" s="11"/>
      <c r="AK64" s="263"/>
      <c r="AL64" s="437">
        <v>4</v>
      </c>
      <c r="AM64" s="439">
        <v>8</v>
      </c>
      <c r="AN64" s="353"/>
      <c r="AO64" s="376"/>
      <c r="AP64" s="376"/>
      <c r="AQ64" s="376"/>
      <c r="AR64" s="377"/>
      <c r="AS64" s="354"/>
      <c r="AT64" s="376"/>
      <c r="AU64" s="376"/>
      <c r="AV64" s="376"/>
      <c r="AW64" s="378"/>
      <c r="AX64" s="379"/>
      <c r="AY64" s="376"/>
      <c r="AZ64" s="376"/>
      <c r="BA64" s="376"/>
      <c r="BB64" s="377"/>
      <c r="BC64" s="354"/>
      <c r="BD64" s="376"/>
      <c r="BE64" s="376"/>
      <c r="BF64" s="376"/>
      <c r="BG64" s="380"/>
      <c r="BH64" s="37">
        <f t="shared" si="52"/>
        <v>0</v>
      </c>
      <c r="BP64" s="141"/>
    </row>
    <row r="65" spans="1:68" ht="31.5" x14ac:dyDescent="0.25">
      <c r="A65" s="133"/>
      <c r="B65" s="18" t="s">
        <v>84</v>
      </c>
      <c r="C65" s="18"/>
      <c r="D65" s="54">
        <v>144</v>
      </c>
      <c r="E65" s="407"/>
      <c r="F65" s="67">
        <f>O65+P65+Q65</f>
        <v>146</v>
      </c>
      <c r="G65" s="370"/>
      <c r="H65" s="68"/>
      <c r="I65" s="68"/>
      <c r="J65" s="56">
        <f t="shared" si="65"/>
        <v>0</v>
      </c>
      <c r="K65" s="68"/>
      <c r="L65" s="68"/>
      <c r="M65" s="68"/>
      <c r="N65" s="67"/>
      <c r="O65" s="67">
        <f>O18+O38</f>
        <v>58</v>
      </c>
      <c r="P65" s="132">
        <f>P18+P38</f>
        <v>12</v>
      </c>
      <c r="Q65" s="132">
        <f>Q18+Q38</f>
        <v>76</v>
      </c>
      <c r="R65" s="179"/>
      <c r="S65" s="168"/>
      <c r="T65" s="303"/>
      <c r="U65" s="304"/>
      <c r="V65" s="305"/>
      <c r="W65" s="64">
        <f>W18+W38</f>
        <v>0</v>
      </c>
      <c r="X65" s="306">
        <f>X18+X38</f>
        <v>0</v>
      </c>
      <c r="Y65" s="307"/>
      <c r="Z65" s="304"/>
      <c r="AA65" s="305"/>
      <c r="AB65" s="64">
        <f>AB18+AB38</f>
        <v>32</v>
      </c>
      <c r="AC65" s="308">
        <f>AC18+AC38</f>
        <v>36</v>
      </c>
      <c r="AD65" s="307"/>
      <c r="AE65" s="304"/>
      <c r="AF65" s="305"/>
      <c r="AG65" s="163">
        <f>AG18+AG38</f>
        <v>12</v>
      </c>
      <c r="AH65" s="306">
        <f>AH18+AH38</f>
        <v>20</v>
      </c>
      <c r="AI65" s="307"/>
      <c r="AJ65" s="304"/>
      <c r="AK65" s="305"/>
      <c r="AL65" s="64">
        <f>AL18+AL38</f>
        <v>14</v>
      </c>
      <c r="AM65" s="308">
        <f>AM18+AM38</f>
        <v>20</v>
      </c>
      <c r="AN65" s="398"/>
      <c r="AO65" s="399"/>
      <c r="AP65" s="399"/>
      <c r="AQ65" s="389"/>
      <c r="AR65" s="390"/>
      <c r="AS65" s="400"/>
      <c r="AT65" s="399"/>
      <c r="AU65" s="399"/>
      <c r="AV65" s="389"/>
      <c r="AW65" s="392"/>
      <c r="AX65" s="401"/>
      <c r="AY65" s="399"/>
      <c r="AZ65" s="399"/>
      <c r="BA65" s="389"/>
      <c r="BB65" s="390"/>
      <c r="BC65" s="400"/>
      <c r="BD65" s="399"/>
      <c r="BE65" s="399"/>
      <c r="BF65" s="389"/>
      <c r="BG65" s="394"/>
      <c r="BH65" s="37">
        <f t="shared" si="52"/>
        <v>0</v>
      </c>
      <c r="BI65" s="27"/>
      <c r="BJ65" s="27"/>
      <c r="BP65" s="141"/>
    </row>
    <row r="66" spans="1:68" ht="31.15" customHeight="1" x14ac:dyDescent="0.25">
      <c r="A66" s="541" t="s">
        <v>109</v>
      </c>
      <c r="B66" s="542"/>
      <c r="C66" s="195"/>
      <c r="D66" s="399"/>
      <c r="E66" s="399"/>
      <c r="F66" s="19">
        <f>T66+Y66+AD66+AI66+AN66+AS66+AX66+BC66</f>
        <v>2189</v>
      </c>
      <c r="G66" s="370"/>
      <c r="H66" s="68"/>
      <c r="I66" s="19"/>
      <c r="J66" s="56">
        <f t="shared" si="65"/>
        <v>0</v>
      </c>
      <c r="K66" s="68"/>
      <c r="L66" s="68"/>
      <c r="M66" s="68"/>
      <c r="N66" s="19"/>
      <c r="O66" s="68"/>
      <c r="P66" s="429">
        <v>2</v>
      </c>
      <c r="Q66" s="68"/>
      <c r="R66" s="180"/>
      <c r="S66" s="245"/>
      <c r="T66" s="310">
        <f>T18+T38</f>
        <v>612</v>
      </c>
      <c r="U66" s="304"/>
      <c r="V66" s="305"/>
      <c r="W66" s="311"/>
      <c r="X66" s="312"/>
      <c r="Y66" s="313">
        <f>Y18+Y38</f>
        <v>751</v>
      </c>
      <c r="Z66" s="304"/>
      <c r="AA66" s="309"/>
      <c r="AB66" s="314"/>
      <c r="AC66" s="315"/>
      <c r="AD66" s="313">
        <f>AD18+AD38</f>
        <v>324</v>
      </c>
      <c r="AE66" s="304"/>
      <c r="AF66" s="305"/>
      <c r="AG66" s="314"/>
      <c r="AH66" s="312"/>
      <c r="AI66" s="313">
        <f>AI18+AI38</f>
        <v>502</v>
      </c>
      <c r="AJ66" s="304"/>
      <c r="AK66" s="309"/>
      <c r="AL66" s="314"/>
      <c r="AM66" s="315"/>
      <c r="AN66" s="388"/>
      <c r="AO66" s="399"/>
      <c r="AP66" s="399"/>
      <c r="AQ66" s="399"/>
      <c r="AR66" s="402"/>
      <c r="AS66" s="391"/>
      <c r="AT66" s="399"/>
      <c r="AU66" s="399"/>
      <c r="AV66" s="399"/>
      <c r="AW66" s="403"/>
      <c r="AX66" s="401"/>
      <c r="AY66" s="399"/>
      <c r="AZ66" s="399"/>
      <c r="BA66" s="399"/>
      <c r="BB66" s="402"/>
      <c r="BC66" s="400"/>
      <c r="BD66" s="399"/>
      <c r="BE66" s="399"/>
      <c r="BF66" s="399"/>
      <c r="BG66" s="404"/>
      <c r="BH66" s="37">
        <f t="shared" si="52"/>
        <v>2189</v>
      </c>
      <c r="BI66" s="70"/>
      <c r="BJ66" s="70"/>
      <c r="BK66" s="100"/>
      <c r="BP66" s="141"/>
    </row>
    <row r="67" spans="1:68" ht="31.15" customHeight="1" x14ac:dyDescent="0.25">
      <c r="A67" s="541" t="s">
        <v>154</v>
      </c>
      <c r="B67" s="542"/>
      <c r="C67" s="195"/>
      <c r="D67" s="399"/>
      <c r="E67" s="399"/>
      <c r="F67" s="67">
        <f>N69</f>
        <v>576</v>
      </c>
      <c r="G67" s="370"/>
      <c r="H67" s="68"/>
      <c r="I67" s="19"/>
      <c r="J67" s="56">
        <f t="shared" si="65"/>
        <v>0</v>
      </c>
      <c r="K67" s="68"/>
      <c r="L67" s="68"/>
      <c r="M67" s="68"/>
      <c r="N67" s="19"/>
      <c r="O67" s="68"/>
      <c r="P67" s="68"/>
      <c r="Q67" s="68"/>
      <c r="R67" s="180"/>
      <c r="S67" s="245"/>
      <c r="T67" s="310"/>
      <c r="U67" s="304"/>
      <c r="V67" s="305"/>
      <c r="W67" s="311"/>
      <c r="X67" s="312"/>
      <c r="Y67" s="313"/>
      <c r="Z67" s="304"/>
      <c r="AA67" s="309"/>
      <c r="AB67" s="314"/>
      <c r="AC67" s="315"/>
      <c r="AD67" s="313"/>
      <c r="AE67" s="304"/>
      <c r="AF67" s="305"/>
      <c r="AG67" s="314"/>
      <c r="AH67" s="312"/>
      <c r="AI67" s="313"/>
      <c r="AJ67" s="304"/>
      <c r="AK67" s="309"/>
      <c r="AL67" s="314"/>
      <c r="AM67" s="315"/>
      <c r="AN67" s="388"/>
      <c r="AO67" s="399"/>
      <c r="AP67" s="399"/>
      <c r="AQ67" s="399"/>
      <c r="AR67" s="402"/>
      <c r="AS67" s="391"/>
      <c r="AT67" s="399"/>
      <c r="AU67" s="399"/>
      <c r="AV67" s="399"/>
      <c r="AW67" s="403"/>
      <c r="AX67" s="401"/>
      <c r="AY67" s="399"/>
      <c r="AZ67" s="399"/>
      <c r="BA67" s="399"/>
      <c r="BB67" s="402"/>
      <c r="BC67" s="400"/>
      <c r="BD67" s="399"/>
      <c r="BE67" s="399"/>
      <c r="BF67" s="399"/>
      <c r="BG67" s="404"/>
      <c r="BH67" s="37"/>
      <c r="BI67" s="70"/>
      <c r="BJ67" s="70"/>
      <c r="BK67" s="100"/>
      <c r="BP67" s="141"/>
    </row>
    <row r="68" spans="1:68" x14ac:dyDescent="0.25">
      <c r="A68" s="541" t="s">
        <v>153</v>
      </c>
      <c r="B68" s="542"/>
      <c r="C68" s="195"/>
      <c r="D68" s="399"/>
      <c r="E68" s="399"/>
      <c r="F68" s="132">
        <f>H69-P69</f>
        <v>5</v>
      </c>
      <c r="G68" s="370"/>
      <c r="H68" s="19"/>
      <c r="I68" s="68"/>
      <c r="J68" s="56">
        <f t="shared" si="65"/>
        <v>0</v>
      </c>
      <c r="K68" s="68"/>
      <c r="L68" s="68"/>
      <c r="M68" s="68"/>
      <c r="N68" s="19"/>
      <c r="O68" s="68"/>
      <c r="P68" s="68"/>
      <c r="Q68" s="68"/>
      <c r="R68" s="180"/>
      <c r="S68" s="245"/>
      <c r="T68" s="303"/>
      <c r="U68" s="316">
        <f>U18+U38</f>
        <v>0</v>
      </c>
      <c r="V68" s="132"/>
      <c r="W68" s="311"/>
      <c r="X68" s="312"/>
      <c r="Y68" s="313"/>
      <c r="Z68" s="316">
        <f>Z18+Z38</f>
        <v>9</v>
      </c>
      <c r="AA68" s="317"/>
      <c r="AB68" s="163"/>
      <c r="AC68" s="315"/>
      <c r="AD68" s="313"/>
      <c r="AE68" s="316">
        <f>AE18+AE38</f>
        <v>4</v>
      </c>
      <c r="AF68" s="132"/>
      <c r="AG68" s="163"/>
      <c r="AH68" s="312"/>
      <c r="AI68" s="313"/>
      <c r="AJ68" s="316">
        <f>AJ18+AJ38</f>
        <v>4</v>
      </c>
      <c r="AK68" s="317"/>
      <c r="AL68" s="163"/>
      <c r="AM68" s="315"/>
      <c r="AN68" s="388"/>
      <c r="AO68" s="389"/>
      <c r="AP68" s="389"/>
      <c r="AQ68" s="389"/>
      <c r="AR68" s="402"/>
      <c r="AS68" s="391"/>
      <c r="AT68" s="389"/>
      <c r="AU68" s="389"/>
      <c r="AV68" s="389"/>
      <c r="AW68" s="403"/>
      <c r="AX68" s="401"/>
      <c r="AY68" s="399"/>
      <c r="AZ68" s="399"/>
      <c r="BA68" s="399"/>
      <c r="BB68" s="402"/>
      <c r="BC68" s="400"/>
      <c r="BD68" s="399"/>
      <c r="BE68" s="399"/>
      <c r="BF68" s="399"/>
      <c r="BG68" s="404"/>
      <c r="BH68" s="37">
        <f t="shared" si="52"/>
        <v>17</v>
      </c>
      <c r="BI68" s="70"/>
      <c r="BJ68" s="70"/>
      <c r="BK68" s="100"/>
      <c r="BP68" s="141"/>
    </row>
    <row r="69" spans="1:68" x14ac:dyDescent="0.25">
      <c r="A69" s="518" t="s">
        <v>85</v>
      </c>
      <c r="B69" s="520"/>
      <c r="C69" s="197"/>
      <c r="D69" s="389">
        <v>4212</v>
      </c>
      <c r="E69" s="399"/>
      <c r="F69" s="132">
        <f>SUM(F65:F68)</f>
        <v>2916</v>
      </c>
      <c r="G69" s="134">
        <f>G18+G38</f>
        <v>998</v>
      </c>
      <c r="H69" s="67">
        <f>H18+H38</f>
        <v>17</v>
      </c>
      <c r="I69" s="67">
        <f>I18+I38</f>
        <v>2189</v>
      </c>
      <c r="J69" s="56">
        <f t="shared" si="65"/>
        <v>2189</v>
      </c>
      <c r="K69" s="67">
        <f t="shared" ref="K69:Q69" si="66">K18+K38</f>
        <v>1189</v>
      </c>
      <c r="L69" s="67">
        <f t="shared" si="66"/>
        <v>1000</v>
      </c>
      <c r="M69" s="67">
        <f t="shared" si="66"/>
        <v>0</v>
      </c>
      <c r="N69" s="67">
        <f t="shared" si="66"/>
        <v>576</v>
      </c>
      <c r="O69" s="67">
        <f t="shared" si="66"/>
        <v>58</v>
      </c>
      <c r="P69" s="67">
        <f t="shared" si="66"/>
        <v>12</v>
      </c>
      <c r="Q69" s="67">
        <f t="shared" si="66"/>
        <v>76</v>
      </c>
      <c r="R69" s="181"/>
      <c r="S69" s="168"/>
      <c r="T69" s="580">
        <f>T66+U68+W65+X65</f>
        <v>612</v>
      </c>
      <c r="U69" s="581"/>
      <c r="V69" s="581"/>
      <c r="W69" s="581"/>
      <c r="X69" s="582"/>
      <c r="Y69" s="583">
        <f>Y66+Z68+AB65+AC65</f>
        <v>828</v>
      </c>
      <c r="Z69" s="581"/>
      <c r="AA69" s="581"/>
      <c r="AB69" s="581"/>
      <c r="AC69" s="584"/>
      <c r="AD69" s="580">
        <f>AD66+AE68+AG65+AH65</f>
        <v>360</v>
      </c>
      <c r="AE69" s="581"/>
      <c r="AF69" s="581"/>
      <c r="AG69" s="581"/>
      <c r="AH69" s="582"/>
      <c r="AI69" s="583">
        <f>AI66+AJ68+AL65+AM65</f>
        <v>540</v>
      </c>
      <c r="AJ69" s="581"/>
      <c r="AK69" s="581"/>
      <c r="AL69" s="581"/>
      <c r="AM69" s="584"/>
      <c r="AN69" s="585">
        <f>AN66+AO68+AQ65+AR65</f>
        <v>0</v>
      </c>
      <c r="AO69" s="573"/>
      <c r="AP69" s="573"/>
      <c r="AQ69" s="573"/>
      <c r="AR69" s="586"/>
      <c r="AS69" s="572">
        <f>AS66+AT68+AV65+AW65</f>
        <v>0</v>
      </c>
      <c r="AT69" s="573"/>
      <c r="AU69" s="573"/>
      <c r="AV69" s="573"/>
      <c r="AW69" s="574"/>
      <c r="AX69" s="585">
        <f>AX66+AY68+BA65+BB65</f>
        <v>0</v>
      </c>
      <c r="AY69" s="573"/>
      <c r="AZ69" s="573"/>
      <c r="BA69" s="573"/>
      <c r="BB69" s="586"/>
      <c r="BC69" s="572">
        <f>BC66+BD68+BF65+BG65</f>
        <v>0</v>
      </c>
      <c r="BD69" s="573"/>
      <c r="BE69" s="573"/>
      <c r="BF69" s="573"/>
      <c r="BG69" s="574"/>
      <c r="BH69" s="37">
        <f t="shared" si="52"/>
        <v>2340</v>
      </c>
      <c r="BI69" s="70"/>
      <c r="BJ69" s="152"/>
      <c r="BK69" s="100"/>
      <c r="BP69" s="141"/>
    </row>
    <row r="70" spans="1:68" ht="43.5" customHeight="1" x14ac:dyDescent="0.25">
      <c r="A70" s="71" t="s">
        <v>86</v>
      </c>
      <c r="B70" s="469" t="s">
        <v>171</v>
      </c>
      <c r="C70" s="72"/>
      <c r="D70" s="389">
        <v>36</v>
      </c>
      <c r="E70" s="389">
        <v>0</v>
      </c>
      <c r="F70" s="200">
        <v>36</v>
      </c>
      <c r="G70" s="370"/>
      <c r="H70" s="71"/>
      <c r="I70" s="200"/>
      <c r="J70" s="56">
        <f t="shared" ref="J70:J73" si="67">K70+L70+M70</f>
        <v>0</v>
      </c>
      <c r="K70" s="71"/>
      <c r="L70" s="71"/>
      <c r="M70" s="71"/>
      <c r="N70" s="71"/>
      <c r="O70" s="71"/>
      <c r="P70" s="71"/>
      <c r="Q70" s="71"/>
      <c r="R70" s="180"/>
      <c r="S70" s="245"/>
      <c r="T70" s="233"/>
      <c r="U70" s="69"/>
      <c r="V70" s="68"/>
      <c r="W70" s="23"/>
      <c r="X70" s="219"/>
      <c r="Y70" s="198"/>
      <c r="Z70" s="69"/>
      <c r="AA70" s="261"/>
      <c r="AB70" s="164"/>
      <c r="AC70" s="128"/>
      <c r="AD70" s="198"/>
      <c r="AE70" s="69"/>
      <c r="AF70" s="68"/>
      <c r="AG70" s="164"/>
      <c r="AH70" s="219"/>
      <c r="AI70" s="198"/>
      <c r="AJ70" s="69"/>
      <c r="AK70" s="352"/>
      <c r="AL70" s="164"/>
      <c r="AM70" s="128"/>
      <c r="AN70" s="395"/>
      <c r="AO70" s="396"/>
      <c r="AP70" s="396"/>
      <c r="AQ70" s="396"/>
      <c r="AR70" s="397"/>
      <c r="AS70" s="372"/>
      <c r="AT70" s="370"/>
      <c r="AU70" s="370"/>
      <c r="AV70" s="370"/>
      <c r="AW70" s="373"/>
      <c r="AX70" s="374"/>
      <c r="AY70" s="370"/>
      <c r="AZ70" s="370"/>
      <c r="BA70" s="370"/>
      <c r="BB70" s="371"/>
      <c r="BC70" s="372"/>
      <c r="BD70" s="370"/>
      <c r="BE70" s="370"/>
      <c r="BF70" s="370"/>
      <c r="BG70" s="375"/>
      <c r="BH70" s="37">
        <f t="shared" si="52"/>
        <v>0</v>
      </c>
      <c r="BI70" s="70"/>
      <c r="BJ70" s="70"/>
      <c r="BK70" s="100"/>
      <c r="BP70" s="141"/>
    </row>
    <row r="71" spans="1:68" x14ac:dyDescent="0.25">
      <c r="A71" s="575" t="s">
        <v>87</v>
      </c>
      <c r="B71" s="576"/>
      <c r="C71" s="198"/>
      <c r="D71" s="389">
        <f>SUM(D69:D70)</f>
        <v>4248</v>
      </c>
      <c r="E71" s="399"/>
      <c r="F71" s="420">
        <f>SUM(F69:F70)</f>
        <v>2952</v>
      </c>
      <c r="G71" s="370"/>
      <c r="H71" s="19"/>
      <c r="I71" s="19"/>
      <c r="J71" s="56">
        <f t="shared" si="67"/>
        <v>0</v>
      </c>
      <c r="K71" s="19"/>
      <c r="L71" s="19"/>
      <c r="M71" s="19"/>
      <c r="N71" s="19"/>
      <c r="O71" s="19"/>
      <c r="P71" s="19"/>
      <c r="Q71" s="19"/>
      <c r="R71" s="177"/>
      <c r="S71" s="246"/>
      <c r="T71" s="250"/>
      <c r="U71" s="69"/>
      <c r="V71" s="68"/>
      <c r="W71" s="23"/>
      <c r="X71" s="219"/>
      <c r="Y71" s="198"/>
      <c r="Z71" s="69"/>
      <c r="AA71" s="261"/>
      <c r="AB71" s="164"/>
      <c r="AC71" s="128"/>
      <c r="AD71" s="198"/>
      <c r="AE71" s="69"/>
      <c r="AF71" s="68"/>
      <c r="AG71" s="164"/>
      <c r="AH71" s="219"/>
      <c r="AI71" s="198"/>
      <c r="AJ71" s="69"/>
      <c r="AK71" s="261"/>
      <c r="AL71" s="164"/>
      <c r="AM71" s="128"/>
      <c r="AN71" s="395"/>
      <c r="AO71" s="396"/>
      <c r="AP71" s="396"/>
      <c r="AQ71" s="396"/>
      <c r="AR71" s="397"/>
      <c r="AS71" s="372"/>
      <c r="AT71" s="370"/>
      <c r="AU71" s="370"/>
      <c r="AV71" s="370"/>
      <c r="AW71" s="373"/>
      <c r="AX71" s="374"/>
      <c r="AY71" s="370"/>
      <c r="AZ71" s="370"/>
      <c r="BA71" s="370"/>
      <c r="BB71" s="371"/>
      <c r="BC71" s="372"/>
      <c r="BD71" s="370"/>
      <c r="BE71" s="370"/>
      <c r="BF71" s="370"/>
      <c r="BG71" s="375"/>
      <c r="BH71" s="37">
        <f t="shared" si="52"/>
        <v>0</v>
      </c>
      <c r="BI71" s="70"/>
      <c r="BJ71" s="70"/>
      <c r="BK71" s="70"/>
      <c r="BP71" s="141"/>
    </row>
    <row r="72" spans="1:68" x14ac:dyDescent="0.25">
      <c r="A72" s="71"/>
      <c r="B72" s="74" t="s">
        <v>89</v>
      </c>
      <c r="C72" s="74"/>
      <c r="D72" s="399" t="s">
        <v>88</v>
      </c>
      <c r="E72" s="399"/>
      <c r="F72" s="200"/>
      <c r="G72" s="370"/>
      <c r="H72" s="200"/>
      <c r="I72" s="200"/>
      <c r="J72" s="56">
        <f t="shared" si="67"/>
        <v>0</v>
      </c>
      <c r="K72" s="200"/>
      <c r="L72" s="200"/>
      <c r="M72" s="200"/>
      <c r="N72" s="200"/>
      <c r="O72" s="200"/>
      <c r="P72" s="200"/>
      <c r="Q72" s="200"/>
      <c r="R72" s="177"/>
      <c r="S72" s="246"/>
      <c r="T72" s="234"/>
      <c r="U72" s="73"/>
      <c r="V72" s="19"/>
      <c r="W72" s="23"/>
      <c r="X72" s="220"/>
      <c r="Y72" s="120"/>
      <c r="Z72" s="73"/>
      <c r="AA72" s="262"/>
      <c r="AB72" s="165"/>
      <c r="AC72" s="129"/>
      <c r="AD72" s="120"/>
      <c r="AE72" s="73"/>
      <c r="AF72" s="19"/>
      <c r="AG72" s="165"/>
      <c r="AH72" s="220"/>
      <c r="AI72" s="120"/>
      <c r="AJ72" s="73"/>
      <c r="AK72" s="262">
        <v>36</v>
      </c>
      <c r="AL72" s="165"/>
      <c r="AM72" s="129"/>
      <c r="AN72" s="369"/>
      <c r="AO72" s="370"/>
      <c r="AP72" s="370"/>
      <c r="AQ72" s="370"/>
      <c r="AR72" s="371"/>
      <c r="AS72" s="354" t="s">
        <v>88</v>
      </c>
      <c r="AT72" s="376"/>
      <c r="AU72" s="376"/>
      <c r="AV72" s="376"/>
      <c r="AW72" s="378"/>
      <c r="AX72" s="379"/>
      <c r="AY72" s="376"/>
      <c r="AZ72" s="376"/>
      <c r="BA72" s="376"/>
      <c r="BB72" s="377"/>
      <c r="BC72" s="354"/>
      <c r="BD72" s="376"/>
      <c r="BE72" s="376"/>
      <c r="BF72" s="376"/>
      <c r="BG72" s="380"/>
      <c r="BH72" s="37">
        <f>T72+U72+Y72+Z72+AD72+AE72+AI72+AJ72+AN12</f>
        <v>0</v>
      </c>
      <c r="BI72" s="70"/>
      <c r="BJ72" s="70"/>
      <c r="BK72" s="70"/>
    </row>
    <row r="73" spans="1:68" hidden="1" x14ac:dyDescent="0.25">
      <c r="A73" s="77"/>
      <c r="B73" s="78"/>
      <c r="C73" s="101"/>
      <c r="D73" s="103"/>
      <c r="E73" s="104"/>
      <c r="F73" s="84"/>
      <c r="G73" s="84"/>
      <c r="H73" s="105"/>
      <c r="I73" s="106"/>
      <c r="J73" s="10">
        <f t="shared" si="67"/>
        <v>0</v>
      </c>
      <c r="K73" s="79"/>
      <c r="L73" s="80"/>
      <c r="M73" s="80"/>
      <c r="N73" s="80"/>
      <c r="O73" s="80" t="s">
        <v>103</v>
      </c>
      <c r="P73" s="80"/>
      <c r="Q73" s="81"/>
      <c r="R73" s="182"/>
      <c r="S73" s="247"/>
      <c r="T73" s="235">
        <v>16</v>
      </c>
      <c r="U73" s="73"/>
      <c r="V73" s="19"/>
      <c r="W73" s="23"/>
      <c r="X73" s="220"/>
      <c r="Y73" s="81">
        <v>23</v>
      </c>
      <c r="Z73" s="73"/>
      <c r="AA73" s="262"/>
      <c r="AB73" s="165"/>
      <c r="AC73" s="129"/>
      <c r="AD73" s="81">
        <v>16</v>
      </c>
      <c r="AE73" s="73"/>
      <c r="AF73" s="19"/>
      <c r="AG73" s="165"/>
      <c r="AH73" s="220"/>
      <c r="AI73" s="81">
        <v>16</v>
      </c>
      <c r="AJ73" s="73"/>
      <c r="AK73" s="262"/>
      <c r="AL73" s="165"/>
      <c r="AM73" s="129"/>
      <c r="AN73" s="369">
        <v>17</v>
      </c>
      <c r="AO73" s="370"/>
      <c r="AP73" s="370"/>
      <c r="AQ73" s="370"/>
      <c r="AR73" s="371"/>
      <c r="AS73" s="372">
        <v>5</v>
      </c>
      <c r="AT73" s="370"/>
      <c r="AU73" s="370"/>
      <c r="AV73" s="370"/>
      <c r="AW73" s="373"/>
      <c r="AX73" s="374"/>
      <c r="AY73" s="370"/>
      <c r="AZ73" s="370"/>
      <c r="BA73" s="370"/>
      <c r="BB73" s="371"/>
      <c r="BC73" s="372"/>
      <c r="BD73" s="370"/>
      <c r="BE73" s="370"/>
      <c r="BF73" s="370"/>
      <c r="BG73" s="375"/>
      <c r="BH73" s="37">
        <f t="shared" si="52"/>
        <v>93</v>
      </c>
      <c r="BI73" s="70"/>
      <c r="BJ73" s="70"/>
      <c r="BK73" s="70"/>
    </row>
    <row r="74" spans="1:68" ht="20.100000000000001" customHeight="1" x14ac:dyDescent="0.25">
      <c r="A74" s="82" t="s">
        <v>90</v>
      </c>
      <c r="B74" s="83"/>
      <c r="C74" s="102"/>
      <c r="D74" s="103"/>
      <c r="E74" s="104"/>
      <c r="F74" s="84"/>
      <c r="G74" s="84"/>
      <c r="H74" s="105"/>
      <c r="I74" s="555" t="s">
        <v>91</v>
      </c>
      <c r="J74" s="107"/>
      <c r="K74" s="577" t="s">
        <v>92</v>
      </c>
      <c r="L74" s="578"/>
      <c r="M74" s="578"/>
      <c r="N74" s="578"/>
      <c r="O74" s="578"/>
      <c r="P74" s="578"/>
      <c r="Q74" s="579"/>
      <c r="R74" s="183"/>
      <c r="S74" s="248"/>
      <c r="T74" s="330">
        <f>T66</f>
        <v>612</v>
      </c>
      <c r="U74" s="73"/>
      <c r="V74" s="19"/>
      <c r="W74" s="23"/>
      <c r="X74" s="220"/>
      <c r="Y74" s="331">
        <f>Y66</f>
        <v>751</v>
      </c>
      <c r="Z74" s="73"/>
      <c r="AA74" s="262"/>
      <c r="AB74" s="165"/>
      <c r="AC74" s="129"/>
      <c r="AD74" s="332">
        <f>AD66</f>
        <v>324</v>
      </c>
      <c r="AE74" s="73"/>
      <c r="AF74" s="19"/>
      <c r="AG74" s="165"/>
      <c r="AH74" s="220"/>
      <c r="AI74" s="332">
        <f>AI66</f>
        <v>502</v>
      </c>
      <c r="AJ74" s="11"/>
      <c r="AK74" s="262"/>
      <c r="AL74" s="165"/>
      <c r="AM74" s="129"/>
      <c r="AN74" s="405"/>
      <c r="AO74" s="389"/>
      <c r="AP74" s="389"/>
      <c r="AQ74" s="370"/>
      <c r="AR74" s="371"/>
      <c r="AS74" s="406"/>
      <c r="AT74" s="407"/>
      <c r="AU74" s="407"/>
      <c r="AV74" s="407"/>
      <c r="AW74" s="408"/>
      <c r="AX74" s="409"/>
      <c r="AY74" s="407"/>
      <c r="AZ74" s="407"/>
      <c r="BA74" s="407"/>
      <c r="BB74" s="410"/>
      <c r="BC74" s="406"/>
      <c r="BD74" s="407"/>
      <c r="BE74" s="407"/>
      <c r="BF74" s="407"/>
      <c r="BG74" s="411"/>
      <c r="BH74" s="441">
        <f>SUM(T74:AW74)</f>
        <v>2189</v>
      </c>
      <c r="BI74" s="70"/>
      <c r="BJ74" s="70"/>
      <c r="BK74" s="70"/>
    </row>
    <row r="75" spans="1:68" ht="20.100000000000001" customHeight="1" x14ac:dyDescent="0.25">
      <c r="A75" s="85" t="s">
        <v>182</v>
      </c>
      <c r="B75" s="86"/>
      <c r="C75" s="88"/>
      <c r="D75" s="104"/>
      <c r="E75" s="104"/>
      <c r="F75" s="36"/>
      <c r="G75" s="36"/>
      <c r="H75" s="108"/>
      <c r="I75" s="556"/>
      <c r="J75" s="109"/>
      <c r="K75" s="577" t="s">
        <v>93</v>
      </c>
      <c r="L75" s="578"/>
      <c r="M75" s="578"/>
      <c r="N75" s="578"/>
      <c r="O75" s="578"/>
      <c r="P75" s="578"/>
      <c r="Q75" s="579"/>
      <c r="R75" s="183"/>
      <c r="S75" s="248"/>
      <c r="T75" s="229">
        <f>V55+V61</f>
        <v>0</v>
      </c>
      <c r="U75" s="73"/>
      <c r="V75" s="19"/>
      <c r="W75" s="23"/>
      <c r="X75" s="220"/>
      <c r="Y75" s="116">
        <f>AA55+AA61</f>
        <v>36</v>
      </c>
      <c r="Z75" s="73"/>
      <c r="AA75" s="262"/>
      <c r="AB75" s="165"/>
      <c r="AC75" s="129"/>
      <c r="AD75" s="229">
        <f>AF55+AF61</f>
        <v>108</v>
      </c>
      <c r="AE75" s="73"/>
      <c r="AF75" s="19"/>
      <c r="AG75" s="165"/>
      <c r="AH75" s="220"/>
      <c r="AI75" s="116">
        <f>AK55+AK61</f>
        <v>108</v>
      </c>
      <c r="AJ75" s="73"/>
      <c r="AK75" s="262"/>
      <c r="AL75" s="165"/>
      <c r="AM75" s="129"/>
      <c r="AN75" s="353"/>
      <c r="AO75" s="389"/>
      <c r="AP75" s="389"/>
      <c r="AQ75" s="370"/>
      <c r="AR75" s="371"/>
      <c r="AS75" s="354"/>
      <c r="AT75" s="407"/>
      <c r="AU75" s="407"/>
      <c r="AV75" s="407"/>
      <c r="AW75" s="408"/>
      <c r="AX75" s="409"/>
      <c r="AY75" s="407"/>
      <c r="AZ75" s="407"/>
      <c r="BA75" s="407"/>
      <c r="BB75" s="410"/>
      <c r="BC75" s="354"/>
      <c r="BD75" s="376"/>
      <c r="BE75" s="376"/>
      <c r="BF75" s="376"/>
      <c r="BG75" s="380"/>
      <c r="BH75" s="336">
        <f t="shared" ref="BH75:BH82" si="68">SUM(T75:AW75)</f>
        <v>252</v>
      </c>
      <c r="BI75" s="70"/>
      <c r="BJ75" s="70"/>
      <c r="BK75" s="70"/>
    </row>
    <row r="76" spans="1:68" ht="20.100000000000001" customHeight="1" x14ac:dyDescent="0.25">
      <c r="A76" s="87" t="s">
        <v>183</v>
      </c>
      <c r="B76" s="88"/>
      <c r="C76" s="88"/>
      <c r="D76" s="104"/>
      <c r="E76" s="104"/>
      <c r="F76" s="36"/>
      <c r="G76" s="36"/>
      <c r="H76" s="108"/>
      <c r="I76" s="556"/>
      <c r="J76" s="109"/>
      <c r="K76" s="577" t="s">
        <v>94</v>
      </c>
      <c r="L76" s="578"/>
      <c r="M76" s="578"/>
      <c r="N76" s="578"/>
      <c r="O76" s="578"/>
      <c r="P76" s="578"/>
      <c r="Q76" s="579"/>
      <c r="R76" s="183"/>
      <c r="S76" s="248"/>
      <c r="T76" s="229">
        <f>V56+V62</f>
        <v>0</v>
      </c>
      <c r="U76" s="73"/>
      <c r="V76" s="19"/>
      <c r="W76" s="23"/>
      <c r="X76" s="220"/>
      <c r="Y76" s="116">
        <f>AA56+AA62</f>
        <v>0</v>
      </c>
      <c r="Z76" s="73"/>
      <c r="AA76" s="262"/>
      <c r="AB76" s="165"/>
      <c r="AC76" s="129"/>
      <c r="AD76" s="229">
        <f>AF56+AF62</f>
        <v>144</v>
      </c>
      <c r="AE76" s="73"/>
      <c r="AF76" s="19"/>
      <c r="AG76" s="165"/>
      <c r="AH76" s="220"/>
      <c r="AI76" s="116">
        <f>AK56+AK62</f>
        <v>180</v>
      </c>
      <c r="AJ76" s="73"/>
      <c r="AK76" s="262"/>
      <c r="AL76" s="165"/>
      <c r="AM76" s="129"/>
      <c r="AN76" s="353"/>
      <c r="AO76" s="389"/>
      <c r="AP76" s="389"/>
      <c r="AQ76" s="370"/>
      <c r="AR76" s="371"/>
      <c r="AS76" s="354"/>
      <c r="AT76" s="407"/>
      <c r="AU76" s="407"/>
      <c r="AV76" s="407"/>
      <c r="AW76" s="408"/>
      <c r="AX76" s="409"/>
      <c r="AY76" s="407"/>
      <c r="AZ76" s="407"/>
      <c r="BA76" s="407"/>
      <c r="BB76" s="410"/>
      <c r="BC76" s="354"/>
      <c r="BD76" s="376"/>
      <c r="BE76" s="376"/>
      <c r="BF76" s="376"/>
      <c r="BG76" s="380"/>
      <c r="BH76" s="336">
        <f t="shared" si="68"/>
        <v>324</v>
      </c>
      <c r="BI76" s="70"/>
      <c r="BJ76" s="70"/>
      <c r="BK76" s="70"/>
    </row>
    <row r="77" spans="1:68" s="76" customFormat="1" ht="15.75" hidden="1" customHeight="1" x14ac:dyDescent="0.25">
      <c r="A77" s="89"/>
      <c r="B77" s="89"/>
      <c r="C77" s="88"/>
      <c r="D77" s="104"/>
      <c r="E77" s="104"/>
      <c r="F77" s="36"/>
      <c r="G77" s="36"/>
      <c r="H77" s="108"/>
      <c r="I77" s="556"/>
      <c r="J77" s="199"/>
      <c r="K77" s="587" t="s">
        <v>95</v>
      </c>
      <c r="L77" s="588"/>
      <c r="M77" s="75"/>
      <c r="N77" s="75"/>
      <c r="O77" s="75"/>
      <c r="P77" s="75"/>
      <c r="Q77" s="75"/>
      <c r="R77" s="177"/>
      <c r="S77" s="246"/>
      <c r="T77" s="236"/>
      <c r="U77" s="73"/>
      <c r="V77" s="19"/>
      <c r="W77" s="23"/>
      <c r="X77" s="220"/>
      <c r="Y77" s="121"/>
      <c r="Z77" s="75"/>
      <c r="AA77" s="262"/>
      <c r="AB77" s="165"/>
      <c r="AC77" s="130"/>
      <c r="AD77" s="121"/>
      <c r="AE77" s="75"/>
      <c r="AF77" s="19"/>
      <c r="AG77" s="165"/>
      <c r="AH77" s="224"/>
      <c r="AI77" s="121"/>
      <c r="AJ77" s="75"/>
      <c r="AK77" s="262"/>
      <c r="AL77" s="165"/>
      <c r="AM77" s="130"/>
      <c r="AN77" s="369"/>
      <c r="AO77" s="370"/>
      <c r="AP77" s="370"/>
      <c r="AQ77" s="370"/>
      <c r="AR77" s="371"/>
      <c r="AS77" s="372"/>
      <c r="AT77" s="370"/>
      <c r="AU77" s="370"/>
      <c r="AV77" s="370"/>
      <c r="AW77" s="373"/>
      <c r="AX77" s="374"/>
      <c r="AY77" s="370"/>
      <c r="AZ77" s="370"/>
      <c r="BA77" s="370"/>
      <c r="BB77" s="410"/>
      <c r="BC77" s="372"/>
      <c r="BD77" s="370"/>
      <c r="BE77" s="370"/>
      <c r="BF77" s="370"/>
      <c r="BG77" s="375"/>
      <c r="BH77" s="153">
        <f t="shared" si="68"/>
        <v>0</v>
      </c>
      <c r="BI77" s="70"/>
      <c r="BJ77" s="70"/>
      <c r="BK77" s="70"/>
      <c r="BP77" s="142"/>
    </row>
    <row r="78" spans="1:68" s="76" customFormat="1" hidden="1" x14ac:dyDescent="0.25">
      <c r="A78" s="89"/>
      <c r="B78" s="89"/>
      <c r="C78" s="88"/>
      <c r="D78" s="104"/>
      <c r="E78" s="104"/>
      <c r="F78" s="36"/>
      <c r="G78" s="36"/>
      <c r="H78" s="108"/>
      <c r="I78" s="556"/>
      <c r="J78" s="199"/>
      <c r="K78" s="571" t="s">
        <v>8</v>
      </c>
      <c r="L78" s="571"/>
      <c r="M78" s="75"/>
      <c r="N78" s="75"/>
      <c r="O78" s="75"/>
      <c r="P78" s="75"/>
      <c r="Q78" s="75"/>
      <c r="R78" s="177"/>
      <c r="S78" s="246"/>
      <c r="T78" s="236"/>
      <c r="U78" s="73"/>
      <c r="V78" s="19"/>
      <c r="W78" s="23"/>
      <c r="X78" s="220"/>
      <c r="Y78" s="121"/>
      <c r="Z78" s="75"/>
      <c r="AA78" s="262"/>
      <c r="AB78" s="165"/>
      <c r="AC78" s="130"/>
      <c r="AD78" s="121"/>
      <c r="AE78" s="75"/>
      <c r="AF78" s="19"/>
      <c r="AG78" s="165"/>
      <c r="AH78" s="224"/>
      <c r="AI78" s="121"/>
      <c r="AJ78" s="75"/>
      <c r="AK78" s="262"/>
      <c r="AL78" s="165"/>
      <c r="AM78" s="130"/>
      <c r="AN78" s="369"/>
      <c r="AO78" s="370"/>
      <c r="AP78" s="370"/>
      <c r="AQ78" s="370"/>
      <c r="AR78" s="371"/>
      <c r="AS78" s="372"/>
      <c r="AT78" s="370"/>
      <c r="AU78" s="370"/>
      <c r="AV78" s="370"/>
      <c r="AW78" s="373"/>
      <c r="AX78" s="374"/>
      <c r="AY78" s="370"/>
      <c r="AZ78" s="370"/>
      <c r="BA78" s="370"/>
      <c r="BB78" s="410"/>
      <c r="BC78" s="372"/>
      <c r="BD78" s="370"/>
      <c r="BE78" s="370"/>
      <c r="BF78" s="370"/>
      <c r="BG78" s="375"/>
      <c r="BH78" s="153">
        <f t="shared" si="68"/>
        <v>0</v>
      </c>
      <c r="BI78" s="70"/>
      <c r="BJ78" s="70"/>
      <c r="BK78" s="70"/>
      <c r="BP78" s="142"/>
    </row>
    <row r="79" spans="1:68" s="76" customFormat="1" hidden="1" x14ac:dyDescent="0.25">
      <c r="A79" s="89"/>
      <c r="B79" s="89"/>
      <c r="C79" s="88"/>
      <c r="D79" s="104"/>
      <c r="E79" s="104"/>
      <c r="F79" s="36"/>
      <c r="G79" s="36"/>
      <c r="H79" s="108"/>
      <c r="I79" s="556"/>
      <c r="J79" s="199"/>
      <c r="K79" s="571" t="s">
        <v>96</v>
      </c>
      <c r="L79" s="571"/>
      <c r="M79" s="75"/>
      <c r="N79" s="75"/>
      <c r="O79" s="75"/>
      <c r="P79" s="75"/>
      <c r="Q79" s="75"/>
      <c r="R79" s="177"/>
      <c r="S79" s="246"/>
      <c r="T79" s="236"/>
      <c r="U79" s="73"/>
      <c r="V79" s="19"/>
      <c r="W79" s="23"/>
      <c r="X79" s="220"/>
      <c r="Y79" s="121"/>
      <c r="Z79" s="75"/>
      <c r="AA79" s="262"/>
      <c r="AB79" s="165"/>
      <c r="AC79" s="130"/>
      <c r="AD79" s="121"/>
      <c r="AE79" s="75"/>
      <c r="AF79" s="19"/>
      <c r="AG79" s="165"/>
      <c r="AH79" s="224"/>
      <c r="AI79" s="121"/>
      <c r="AJ79" s="75"/>
      <c r="AK79" s="262"/>
      <c r="AL79" s="165"/>
      <c r="AM79" s="130"/>
      <c r="AN79" s="369"/>
      <c r="AO79" s="370"/>
      <c r="AP79" s="370"/>
      <c r="AQ79" s="370"/>
      <c r="AR79" s="371"/>
      <c r="AS79" s="372"/>
      <c r="AT79" s="370"/>
      <c r="AU79" s="370"/>
      <c r="AV79" s="370"/>
      <c r="AW79" s="373"/>
      <c r="AX79" s="374"/>
      <c r="AY79" s="370"/>
      <c r="AZ79" s="370"/>
      <c r="BA79" s="370"/>
      <c r="BB79" s="410"/>
      <c r="BC79" s="372"/>
      <c r="BD79" s="370"/>
      <c r="BE79" s="370"/>
      <c r="BF79" s="370"/>
      <c r="BG79" s="375"/>
      <c r="BH79" s="153">
        <f t="shared" si="68"/>
        <v>0</v>
      </c>
      <c r="BI79" s="70"/>
      <c r="BJ79" s="70"/>
      <c r="BK79" s="70"/>
      <c r="BP79" s="142"/>
    </row>
    <row r="80" spans="1:68" s="76" customFormat="1" hidden="1" x14ac:dyDescent="0.25">
      <c r="A80" s="90"/>
      <c r="B80" s="89"/>
      <c r="C80" s="88"/>
      <c r="D80" s="104"/>
      <c r="E80" s="104"/>
      <c r="F80" s="36"/>
      <c r="G80" s="36"/>
      <c r="H80" s="108"/>
      <c r="I80" s="556"/>
      <c r="J80" s="199"/>
      <c r="K80" s="571" t="s">
        <v>91</v>
      </c>
      <c r="L80" s="571"/>
      <c r="M80" s="75"/>
      <c r="N80" s="75"/>
      <c r="O80" s="75"/>
      <c r="P80" s="75"/>
      <c r="Q80" s="75"/>
      <c r="R80" s="177"/>
      <c r="S80" s="246"/>
      <c r="T80" s="236"/>
      <c r="U80" s="73"/>
      <c r="V80" s="19"/>
      <c r="W80" s="23"/>
      <c r="X80" s="220"/>
      <c r="Y80" s="121"/>
      <c r="Z80" s="75"/>
      <c r="AA80" s="262"/>
      <c r="AB80" s="165"/>
      <c r="AC80" s="130"/>
      <c r="AD80" s="121"/>
      <c r="AE80" s="75"/>
      <c r="AF80" s="19"/>
      <c r="AG80" s="165"/>
      <c r="AH80" s="224"/>
      <c r="AI80" s="121"/>
      <c r="AJ80" s="75"/>
      <c r="AK80" s="262"/>
      <c r="AL80" s="165"/>
      <c r="AM80" s="130"/>
      <c r="AN80" s="369"/>
      <c r="AO80" s="370"/>
      <c r="AP80" s="370"/>
      <c r="AQ80" s="370"/>
      <c r="AR80" s="371"/>
      <c r="AS80" s="372"/>
      <c r="AT80" s="370"/>
      <c r="AU80" s="370"/>
      <c r="AV80" s="370"/>
      <c r="AW80" s="373"/>
      <c r="AX80" s="374"/>
      <c r="AY80" s="370"/>
      <c r="AZ80" s="370"/>
      <c r="BA80" s="370"/>
      <c r="BB80" s="410"/>
      <c r="BC80" s="372"/>
      <c r="BD80" s="370"/>
      <c r="BE80" s="370"/>
      <c r="BF80" s="370"/>
      <c r="BG80" s="375"/>
      <c r="BH80" s="153">
        <f t="shared" si="68"/>
        <v>0</v>
      </c>
      <c r="BI80" s="70"/>
      <c r="BJ80" s="70"/>
      <c r="BK80" s="70"/>
      <c r="BP80" s="142"/>
    </row>
    <row r="81" spans="1:80" ht="20.100000000000001" customHeight="1" x14ac:dyDescent="0.25">
      <c r="A81" s="91"/>
      <c r="B81" s="88"/>
      <c r="C81" s="88"/>
      <c r="D81" s="104"/>
      <c r="E81" s="104"/>
      <c r="F81" s="36"/>
      <c r="G81" s="36"/>
      <c r="H81" s="108"/>
      <c r="I81" s="556"/>
      <c r="J81" s="109"/>
      <c r="K81" s="577" t="s">
        <v>106</v>
      </c>
      <c r="L81" s="578"/>
      <c r="M81" s="578"/>
      <c r="N81" s="578"/>
      <c r="O81" s="578"/>
      <c r="P81" s="578"/>
      <c r="Q81" s="579"/>
      <c r="R81" s="183"/>
      <c r="S81" s="248"/>
      <c r="T81" s="470">
        <v>0</v>
      </c>
      <c r="U81" s="11"/>
      <c r="V81" s="10"/>
      <c r="W81" s="23"/>
      <c r="X81" s="216"/>
      <c r="Y81" s="471">
        <v>6</v>
      </c>
      <c r="Z81" s="11"/>
      <c r="AA81" s="263"/>
      <c r="AB81" s="162"/>
      <c r="AC81" s="125"/>
      <c r="AD81" s="471">
        <v>3</v>
      </c>
      <c r="AE81" s="11"/>
      <c r="AF81" s="10"/>
      <c r="AG81" s="162"/>
      <c r="AH81" s="216"/>
      <c r="AI81" s="471">
        <v>3</v>
      </c>
      <c r="AJ81" s="11"/>
      <c r="AK81" s="263"/>
      <c r="AL81" s="162"/>
      <c r="AM81" s="125"/>
      <c r="AN81" s="353">
        <v>0</v>
      </c>
      <c r="AO81" s="376"/>
      <c r="AP81" s="376"/>
      <c r="AQ81" s="376"/>
      <c r="AR81" s="377"/>
      <c r="AS81" s="354"/>
      <c r="AT81" s="376"/>
      <c r="AU81" s="376"/>
      <c r="AV81" s="376"/>
      <c r="AW81" s="378"/>
      <c r="AX81" s="379"/>
      <c r="AY81" s="376"/>
      <c r="AZ81" s="376"/>
      <c r="BA81" s="376"/>
      <c r="BB81" s="410"/>
      <c r="BC81" s="354"/>
      <c r="BD81" s="376"/>
      <c r="BE81" s="376"/>
      <c r="BF81" s="376"/>
      <c r="BG81" s="380"/>
      <c r="BH81" s="153">
        <f t="shared" si="68"/>
        <v>12</v>
      </c>
      <c r="BI81" s="70"/>
      <c r="BJ81" s="70"/>
      <c r="BK81" s="70"/>
    </row>
    <row r="82" spans="1:80" ht="20.100000000000001" customHeight="1" x14ac:dyDescent="0.25">
      <c r="A82" s="92"/>
      <c r="B82" s="93"/>
      <c r="C82" s="93"/>
      <c r="D82" s="110"/>
      <c r="E82" s="110"/>
      <c r="F82" s="94"/>
      <c r="G82" s="94"/>
      <c r="H82" s="111"/>
      <c r="I82" s="557"/>
      <c r="J82" s="112"/>
      <c r="K82" s="577" t="s">
        <v>135</v>
      </c>
      <c r="L82" s="578"/>
      <c r="M82" s="578"/>
      <c r="N82" s="578"/>
      <c r="O82" s="578"/>
      <c r="P82" s="578"/>
      <c r="Q82" s="579"/>
      <c r="R82" s="183"/>
      <c r="S82" s="248"/>
      <c r="T82" s="472">
        <v>1</v>
      </c>
      <c r="U82" s="11"/>
      <c r="V82" s="10"/>
      <c r="W82" s="23"/>
      <c r="X82" s="216"/>
      <c r="Y82" s="473">
        <v>9</v>
      </c>
      <c r="Z82" s="11"/>
      <c r="AA82" s="263"/>
      <c r="AB82" s="162"/>
      <c r="AC82" s="125"/>
      <c r="AD82" s="473">
        <v>3</v>
      </c>
      <c r="AE82" s="11"/>
      <c r="AF82" s="10"/>
      <c r="AG82" s="162"/>
      <c r="AH82" s="216"/>
      <c r="AI82" s="473">
        <v>7</v>
      </c>
      <c r="AJ82" s="11"/>
      <c r="AK82" s="263"/>
      <c r="AL82" s="162"/>
      <c r="AM82" s="125"/>
      <c r="AN82" s="353"/>
      <c r="AO82" s="376"/>
      <c r="AP82" s="376"/>
      <c r="AQ82" s="376"/>
      <c r="AR82" s="377"/>
      <c r="AS82" s="354"/>
      <c r="AT82" s="376"/>
      <c r="AU82" s="376"/>
      <c r="AV82" s="376"/>
      <c r="AW82" s="378"/>
      <c r="AX82" s="379"/>
      <c r="AY82" s="376"/>
      <c r="AZ82" s="376"/>
      <c r="BA82" s="376"/>
      <c r="BB82" s="377"/>
      <c r="BC82" s="354"/>
      <c r="BD82" s="376"/>
      <c r="BE82" s="376"/>
      <c r="BF82" s="376"/>
      <c r="BG82" s="380"/>
      <c r="BH82" s="153">
        <f t="shared" si="68"/>
        <v>20</v>
      </c>
      <c r="BI82" s="70"/>
      <c r="BJ82" s="70"/>
      <c r="BK82" s="70"/>
    </row>
    <row r="83" spans="1:80" s="100" customFormat="1" ht="20.100000000000001" customHeight="1" x14ac:dyDescent="0.25">
      <c r="A83" s="155"/>
      <c r="B83" s="88"/>
      <c r="C83" s="88"/>
      <c r="D83" s="104"/>
      <c r="E83" s="104"/>
      <c r="F83" s="36"/>
      <c r="G83" s="36"/>
      <c r="H83" s="36"/>
      <c r="I83" s="156"/>
      <c r="J83" s="156"/>
      <c r="K83" s="333"/>
      <c r="L83" s="333"/>
      <c r="M83" s="333"/>
      <c r="N83" s="333"/>
      <c r="O83" s="333"/>
      <c r="P83" s="333"/>
      <c r="Q83" s="333"/>
      <c r="R83" s="333"/>
      <c r="S83" s="333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334" t="s">
        <v>149</v>
      </c>
      <c r="AJ83" s="237"/>
      <c r="AK83" s="237"/>
      <c r="AL83" s="237"/>
      <c r="AM83" s="237"/>
      <c r="AN83" s="335" t="s">
        <v>150</v>
      </c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153"/>
      <c r="BI83" s="70"/>
      <c r="BJ83" s="70"/>
      <c r="BK83" s="70"/>
      <c r="BP83" s="137"/>
    </row>
    <row r="84" spans="1:80" ht="20.100000000000001" customHeight="1" x14ac:dyDescent="0.25">
      <c r="A84" s="36"/>
      <c r="B84" s="36"/>
      <c r="C84" s="156"/>
      <c r="D84" s="156"/>
      <c r="E84" s="157"/>
      <c r="F84" s="157"/>
      <c r="G84" s="157"/>
      <c r="H84" s="157"/>
      <c r="I84" s="157"/>
      <c r="J84" s="157"/>
      <c r="K84" s="157"/>
      <c r="L84" s="184"/>
      <c r="M84" s="169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3"/>
      <c r="BC84" s="70"/>
      <c r="BD84" s="70"/>
      <c r="BE84" s="70"/>
      <c r="BF84" s="28"/>
      <c r="BG84" s="28"/>
      <c r="BJ84" s="138"/>
      <c r="BP84" s="28"/>
    </row>
    <row r="85" spans="1:80" s="100" customFormat="1" x14ac:dyDescent="0.25">
      <c r="A85" s="95"/>
      <c r="B85" s="95"/>
      <c r="C85" s="95"/>
      <c r="D85" s="95"/>
      <c r="E85" s="145"/>
      <c r="F85" s="95"/>
      <c r="G85" s="95"/>
      <c r="H85" s="95"/>
      <c r="I85" s="95"/>
      <c r="J85" s="95"/>
      <c r="K85" s="95"/>
      <c r="L85" s="185"/>
      <c r="M85" s="170"/>
      <c r="BJ85" s="137"/>
    </row>
    <row r="86" spans="1:80" s="131" customFormat="1" x14ac:dyDescent="0.25">
      <c r="L86" s="186"/>
      <c r="M86" s="171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37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</row>
    <row r="87" spans="1:80" s="131" customFormat="1" x14ac:dyDescent="0.25">
      <c r="L87" s="186"/>
      <c r="M87" s="171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37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</row>
    <row r="88" spans="1:80" s="100" customFormat="1" x14ac:dyDescent="0.25">
      <c r="C88" s="100" t="s">
        <v>128</v>
      </c>
      <c r="H88" s="16">
        <v>63</v>
      </c>
      <c r="I88" s="154" t="s">
        <v>48</v>
      </c>
      <c r="J88" s="154"/>
      <c r="L88" s="187"/>
      <c r="M88" s="172"/>
      <c r="BJ88" s="137"/>
    </row>
    <row r="89" spans="1:80" s="100" customFormat="1" x14ac:dyDescent="0.25">
      <c r="C89" s="100" t="s">
        <v>129</v>
      </c>
      <c r="H89" s="474">
        <v>63</v>
      </c>
      <c r="I89" s="154" t="s">
        <v>60</v>
      </c>
      <c r="J89" s="154"/>
      <c r="L89" s="187"/>
      <c r="M89" s="172"/>
      <c r="BJ89" s="137"/>
    </row>
    <row r="90" spans="1:80" s="100" customFormat="1" x14ac:dyDescent="0.25">
      <c r="H90" s="376">
        <v>63</v>
      </c>
      <c r="I90" s="154" t="s">
        <v>127</v>
      </c>
      <c r="J90" s="154"/>
      <c r="L90" s="187"/>
      <c r="M90" s="172"/>
      <c r="BJ90" s="137"/>
    </row>
    <row r="91" spans="1:80" s="100" customFormat="1" x14ac:dyDescent="0.25">
      <c r="L91" s="187"/>
      <c r="M91" s="172"/>
      <c r="BJ91" s="137"/>
    </row>
    <row r="92" spans="1:80" s="100" customFormat="1" x14ac:dyDescent="0.25">
      <c r="L92" s="187"/>
      <c r="M92" s="172"/>
      <c r="BJ92" s="137"/>
    </row>
    <row r="93" spans="1:80" s="100" customFormat="1" x14ac:dyDescent="0.25">
      <c r="L93" s="187"/>
      <c r="M93" s="172"/>
      <c r="BJ93" s="137"/>
    </row>
    <row r="94" spans="1:80" s="100" customFormat="1" x14ac:dyDescent="0.25">
      <c r="L94" s="187"/>
      <c r="M94" s="172"/>
      <c r="BJ94" s="137"/>
    </row>
    <row r="95" spans="1:80" s="100" customFormat="1" x14ac:dyDescent="0.25">
      <c r="L95" s="187"/>
      <c r="M95" s="172"/>
      <c r="BJ95" s="137"/>
    </row>
    <row r="96" spans="1:80" s="100" customFormat="1" x14ac:dyDescent="0.25">
      <c r="L96" s="187"/>
      <c r="M96" s="172"/>
      <c r="BJ96" s="137"/>
    </row>
    <row r="97" spans="12:62" s="100" customFormat="1" x14ac:dyDescent="0.25">
      <c r="L97" s="187"/>
      <c r="M97" s="172"/>
      <c r="BJ97" s="137"/>
    </row>
    <row r="98" spans="12:62" s="100" customFormat="1" x14ac:dyDescent="0.25">
      <c r="L98" s="187"/>
      <c r="M98" s="172"/>
      <c r="BJ98" s="137"/>
    </row>
    <row r="99" spans="12:62" s="100" customFormat="1" x14ac:dyDescent="0.25">
      <c r="L99" s="187"/>
      <c r="M99" s="172"/>
      <c r="BJ99" s="137"/>
    </row>
    <row r="100" spans="12:62" s="100" customFormat="1" x14ac:dyDescent="0.25">
      <c r="L100" s="187"/>
      <c r="M100" s="172"/>
      <c r="BJ100" s="137"/>
    </row>
    <row r="101" spans="12:62" s="100" customFormat="1" x14ac:dyDescent="0.25">
      <c r="L101" s="187"/>
      <c r="M101" s="172"/>
      <c r="BJ101" s="137"/>
    </row>
    <row r="102" spans="12:62" s="100" customFormat="1" x14ac:dyDescent="0.25">
      <c r="L102" s="187"/>
      <c r="M102" s="172"/>
      <c r="BJ102" s="137"/>
    </row>
    <row r="103" spans="12:62" s="100" customFormat="1" x14ac:dyDescent="0.25">
      <c r="L103" s="187"/>
      <c r="M103" s="172"/>
      <c r="BJ103" s="137"/>
    </row>
    <row r="104" spans="12:62" s="100" customFormat="1" x14ac:dyDescent="0.25">
      <c r="L104" s="187"/>
      <c r="M104" s="172"/>
      <c r="BJ104" s="137"/>
    </row>
    <row r="105" spans="12:62" s="100" customFormat="1" x14ac:dyDescent="0.25">
      <c r="L105" s="187"/>
      <c r="M105" s="172"/>
      <c r="BJ105" s="137"/>
    </row>
    <row r="106" spans="12:62" s="100" customFormat="1" x14ac:dyDescent="0.25">
      <c r="L106" s="187"/>
      <c r="M106" s="172"/>
      <c r="BJ106" s="137"/>
    </row>
    <row r="107" spans="12:62" s="100" customFormat="1" x14ac:dyDescent="0.25">
      <c r="L107" s="187"/>
      <c r="M107" s="172"/>
      <c r="BJ107" s="137"/>
    </row>
    <row r="108" spans="12:62" s="100" customFormat="1" x14ac:dyDescent="0.25">
      <c r="L108" s="187"/>
      <c r="M108" s="172"/>
      <c r="BJ108" s="137"/>
    </row>
    <row r="109" spans="12:62" s="100" customFormat="1" x14ac:dyDescent="0.25">
      <c r="L109" s="187"/>
      <c r="M109" s="172"/>
      <c r="BJ109" s="137"/>
    </row>
    <row r="110" spans="12:62" s="100" customFormat="1" x14ac:dyDescent="0.25">
      <c r="L110" s="187"/>
      <c r="M110" s="172"/>
      <c r="BJ110" s="137"/>
    </row>
    <row r="111" spans="12:62" s="100" customFormat="1" x14ac:dyDescent="0.25">
      <c r="L111" s="187"/>
      <c r="M111" s="172"/>
      <c r="BJ111" s="137"/>
    </row>
    <row r="112" spans="12:62" s="100" customFormat="1" x14ac:dyDescent="0.25">
      <c r="L112" s="187"/>
      <c r="M112" s="172"/>
      <c r="BJ112" s="137"/>
    </row>
    <row r="113" spans="12:68" s="100" customFormat="1" x14ac:dyDescent="0.25">
      <c r="L113" s="187"/>
      <c r="M113" s="172"/>
      <c r="BJ113" s="137"/>
    </row>
    <row r="114" spans="12:68" s="100" customFormat="1" x14ac:dyDescent="0.25">
      <c r="L114" s="187"/>
      <c r="M114" s="172"/>
      <c r="BJ114" s="137"/>
    </row>
    <row r="115" spans="12:68" s="100" customFormat="1" x14ac:dyDescent="0.25">
      <c r="L115" s="187"/>
      <c r="M115" s="172"/>
      <c r="BJ115" s="137"/>
    </row>
    <row r="116" spans="12:68" s="100" customFormat="1" x14ac:dyDescent="0.25">
      <c r="L116" s="187"/>
      <c r="M116" s="172"/>
      <c r="BJ116" s="137"/>
    </row>
    <row r="117" spans="12:68" s="100" customFormat="1" x14ac:dyDescent="0.25">
      <c r="L117" s="187"/>
      <c r="M117" s="172"/>
      <c r="BJ117" s="137"/>
    </row>
    <row r="118" spans="12:68" s="100" customFormat="1" x14ac:dyDescent="0.25">
      <c r="L118" s="187"/>
      <c r="M118" s="172"/>
      <c r="BJ118" s="137"/>
    </row>
    <row r="119" spans="12:68" s="100" customFormat="1" x14ac:dyDescent="0.25">
      <c r="L119" s="187"/>
      <c r="M119" s="172"/>
      <c r="R119" s="187"/>
      <c r="S119" s="172"/>
      <c r="BP119" s="137"/>
    </row>
    <row r="120" spans="12:68" s="100" customFormat="1" x14ac:dyDescent="0.25">
      <c r="L120" s="187"/>
      <c r="M120" s="172"/>
      <c r="R120" s="187"/>
      <c r="S120" s="172"/>
      <c r="BP120" s="137"/>
    </row>
    <row r="121" spans="12:68" s="100" customFormat="1" x14ac:dyDescent="0.25">
      <c r="L121" s="187"/>
      <c r="M121" s="172"/>
      <c r="R121" s="187"/>
      <c r="S121" s="172"/>
      <c r="BP121" s="137"/>
    </row>
    <row r="122" spans="12:68" s="100" customFormat="1" x14ac:dyDescent="0.25">
      <c r="L122" s="187"/>
      <c r="M122" s="172"/>
      <c r="R122" s="187"/>
      <c r="S122" s="172"/>
      <c r="BP122" s="137"/>
    </row>
    <row r="123" spans="12:68" s="100" customFormat="1" x14ac:dyDescent="0.25">
      <c r="L123" s="187"/>
      <c r="M123" s="172"/>
      <c r="R123" s="187"/>
      <c r="S123" s="172"/>
      <c r="BP123" s="137"/>
    </row>
    <row r="124" spans="12:68" s="100" customFormat="1" x14ac:dyDescent="0.25">
      <c r="L124" s="187"/>
      <c r="M124" s="172"/>
      <c r="R124" s="187"/>
      <c r="S124" s="172"/>
      <c r="BP124" s="137"/>
    </row>
    <row r="125" spans="12:68" s="100" customFormat="1" x14ac:dyDescent="0.25">
      <c r="L125" s="187"/>
      <c r="M125" s="172"/>
      <c r="R125" s="187"/>
      <c r="S125" s="172"/>
      <c r="BP125" s="137"/>
    </row>
    <row r="126" spans="12:68" s="100" customFormat="1" x14ac:dyDescent="0.25">
      <c r="L126" s="187"/>
      <c r="M126" s="172"/>
      <c r="R126" s="187"/>
      <c r="S126" s="172"/>
      <c r="BP126" s="137"/>
    </row>
    <row r="127" spans="12:68" s="100" customFormat="1" x14ac:dyDescent="0.25">
      <c r="L127" s="187"/>
      <c r="M127" s="172"/>
      <c r="R127" s="187"/>
      <c r="S127" s="172"/>
      <c r="BP127" s="137"/>
    </row>
    <row r="128" spans="12:68" s="100" customFormat="1" x14ac:dyDescent="0.25">
      <c r="L128" s="187"/>
      <c r="M128" s="172"/>
      <c r="R128" s="187"/>
      <c r="S128" s="172"/>
      <c r="BP128" s="137"/>
    </row>
    <row r="129" spans="12:68" s="100" customFormat="1" x14ac:dyDescent="0.25">
      <c r="L129" s="187"/>
      <c r="M129" s="172"/>
      <c r="R129" s="187"/>
      <c r="S129" s="172"/>
      <c r="BP129" s="137"/>
    </row>
    <row r="130" spans="12:68" s="100" customFormat="1" x14ac:dyDescent="0.25">
      <c r="L130" s="187"/>
      <c r="M130" s="172"/>
      <c r="R130" s="187"/>
      <c r="S130" s="172"/>
      <c r="BP130" s="137"/>
    </row>
    <row r="131" spans="12:68" s="100" customFormat="1" x14ac:dyDescent="0.25">
      <c r="L131" s="187"/>
      <c r="M131" s="172"/>
      <c r="R131" s="187"/>
      <c r="S131" s="172"/>
      <c r="BP131" s="137"/>
    </row>
    <row r="132" spans="12:68" s="100" customFormat="1" x14ac:dyDescent="0.25">
      <c r="R132" s="187"/>
      <c r="S132" s="172"/>
      <c r="BP132" s="137"/>
    </row>
    <row r="133" spans="12:68" s="100" customFormat="1" x14ac:dyDescent="0.25">
      <c r="R133" s="187"/>
      <c r="S133" s="172"/>
      <c r="BP133" s="137"/>
    </row>
    <row r="134" spans="12:68" s="100" customFormat="1" x14ac:dyDescent="0.25">
      <c r="R134" s="187"/>
      <c r="S134" s="172"/>
      <c r="BP134" s="137"/>
    </row>
    <row r="135" spans="12:68" s="100" customFormat="1" x14ac:dyDescent="0.25">
      <c r="R135" s="187"/>
      <c r="S135" s="172"/>
      <c r="BP135" s="137"/>
    </row>
    <row r="136" spans="12:68" s="100" customFormat="1" x14ac:dyDescent="0.25">
      <c r="R136" s="187"/>
      <c r="S136" s="172"/>
      <c r="BP136" s="137"/>
    </row>
    <row r="137" spans="12:68" s="100" customFormat="1" x14ac:dyDescent="0.25">
      <c r="R137" s="187"/>
      <c r="S137" s="172"/>
      <c r="BP137" s="137"/>
    </row>
    <row r="138" spans="12:68" s="100" customFormat="1" x14ac:dyDescent="0.25">
      <c r="R138" s="187"/>
      <c r="S138" s="172"/>
      <c r="BP138" s="137"/>
    </row>
    <row r="139" spans="12:68" s="100" customFormat="1" x14ac:dyDescent="0.25">
      <c r="R139" s="187"/>
      <c r="S139" s="172"/>
      <c r="BP139" s="137"/>
    </row>
    <row r="140" spans="12:68" s="100" customFormat="1" x14ac:dyDescent="0.25">
      <c r="R140" s="187"/>
      <c r="S140" s="172"/>
      <c r="BP140" s="137"/>
    </row>
    <row r="141" spans="12:68" s="100" customFormat="1" x14ac:dyDescent="0.25">
      <c r="R141" s="187"/>
      <c r="S141" s="172"/>
      <c r="BP141" s="137"/>
    </row>
    <row r="142" spans="12:68" s="100" customFormat="1" x14ac:dyDescent="0.25">
      <c r="R142" s="187"/>
      <c r="S142" s="172"/>
      <c r="BP142" s="137"/>
    </row>
    <row r="143" spans="12:68" s="100" customFormat="1" x14ac:dyDescent="0.25">
      <c r="R143" s="187"/>
      <c r="S143" s="172"/>
      <c r="BP143" s="137"/>
    </row>
    <row r="144" spans="12:68" s="100" customFormat="1" x14ac:dyDescent="0.25">
      <c r="R144" s="187"/>
      <c r="S144" s="172"/>
      <c r="BP144" s="137"/>
    </row>
    <row r="145" spans="18:68" s="100" customFormat="1" x14ac:dyDescent="0.25">
      <c r="R145" s="187"/>
      <c r="S145" s="172"/>
      <c r="BP145" s="137"/>
    </row>
    <row r="146" spans="18:68" s="100" customFormat="1" x14ac:dyDescent="0.25">
      <c r="R146" s="187"/>
      <c r="S146" s="172"/>
      <c r="BP146" s="137"/>
    </row>
    <row r="147" spans="18:68" s="100" customFormat="1" x14ac:dyDescent="0.25">
      <c r="R147" s="187"/>
      <c r="S147" s="172"/>
      <c r="BP147" s="137"/>
    </row>
    <row r="148" spans="18:68" s="100" customFormat="1" x14ac:dyDescent="0.25">
      <c r="R148" s="187"/>
      <c r="S148" s="172"/>
      <c r="BP148" s="137"/>
    </row>
    <row r="149" spans="18:68" s="100" customFormat="1" x14ac:dyDescent="0.25">
      <c r="R149" s="187"/>
      <c r="S149" s="172"/>
      <c r="BP149" s="137"/>
    </row>
    <row r="150" spans="18:68" s="100" customFormat="1" x14ac:dyDescent="0.25">
      <c r="R150" s="187"/>
      <c r="S150" s="172"/>
      <c r="BP150" s="137"/>
    </row>
    <row r="151" spans="18:68" s="100" customFormat="1" x14ac:dyDescent="0.25">
      <c r="R151" s="187"/>
      <c r="S151" s="172"/>
      <c r="BP151" s="137"/>
    </row>
    <row r="152" spans="18:68" s="100" customFormat="1" x14ac:dyDescent="0.25">
      <c r="R152" s="187"/>
      <c r="S152" s="172"/>
      <c r="BP152" s="137"/>
    </row>
    <row r="153" spans="18:68" s="100" customFormat="1" x14ac:dyDescent="0.25">
      <c r="R153" s="187"/>
      <c r="S153" s="172"/>
      <c r="BP153" s="137"/>
    </row>
    <row r="154" spans="18:68" s="100" customFormat="1" x14ac:dyDescent="0.25">
      <c r="R154" s="187"/>
      <c r="S154" s="172"/>
      <c r="BP154" s="137"/>
    </row>
    <row r="155" spans="18:68" s="100" customFormat="1" x14ac:dyDescent="0.25">
      <c r="R155" s="187"/>
      <c r="S155" s="172"/>
      <c r="BP155" s="137"/>
    </row>
    <row r="156" spans="18:68" s="100" customFormat="1" x14ac:dyDescent="0.25">
      <c r="R156" s="187"/>
      <c r="S156" s="172"/>
      <c r="BP156" s="137"/>
    </row>
    <row r="157" spans="18:68" s="100" customFormat="1" x14ac:dyDescent="0.25">
      <c r="R157" s="187"/>
      <c r="S157" s="172"/>
      <c r="BP157" s="137"/>
    </row>
    <row r="158" spans="18:68" s="100" customFormat="1" x14ac:dyDescent="0.25">
      <c r="R158" s="187"/>
      <c r="S158" s="172"/>
      <c r="BP158" s="137"/>
    </row>
    <row r="159" spans="18:68" s="100" customFormat="1" x14ac:dyDescent="0.25">
      <c r="R159" s="187"/>
      <c r="S159" s="172"/>
      <c r="BP159" s="137"/>
    </row>
    <row r="160" spans="18:68" s="100" customFormat="1" x14ac:dyDescent="0.25">
      <c r="R160" s="187"/>
      <c r="S160" s="172"/>
      <c r="BP160" s="137"/>
    </row>
    <row r="161" spans="18:68" s="100" customFormat="1" x14ac:dyDescent="0.25">
      <c r="R161" s="187"/>
      <c r="S161" s="172"/>
      <c r="BP161" s="137"/>
    </row>
    <row r="162" spans="18:68" s="100" customFormat="1" x14ac:dyDescent="0.25">
      <c r="R162" s="187"/>
      <c r="S162" s="172"/>
      <c r="BP162" s="137"/>
    </row>
    <row r="163" spans="18:68" s="100" customFormat="1" x14ac:dyDescent="0.25">
      <c r="R163" s="187"/>
      <c r="S163" s="172"/>
      <c r="BP163" s="137"/>
    </row>
    <row r="164" spans="18:68" s="100" customFormat="1" x14ac:dyDescent="0.25">
      <c r="R164" s="187"/>
      <c r="S164" s="172"/>
      <c r="BP164" s="137"/>
    </row>
    <row r="165" spans="18:68" s="100" customFormat="1" x14ac:dyDescent="0.25">
      <c r="R165" s="187"/>
      <c r="S165" s="172"/>
      <c r="BP165" s="137"/>
    </row>
    <row r="166" spans="18:68" s="100" customFormat="1" x14ac:dyDescent="0.25">
      <c r="R166" s="187"/>
      <c r="S166" s="172"/>
      <c r="BP166" s="137"/>
    </row>
    <row r="167" spans="18:68" s="100" customFormat="1" x14ac:dyDescent="0.25">
      <c r="R167" s="187"/>
      <c r="S167" s="172"/>
      <c r="BP167" s="137"/>
    </row>
    <row r="168" spans="18:68" s="100" customFormat="1" x14ac:dyDescent="0.25">
      <c r="R168" s="187"/>
      <c r="S168" s="172"/>
      <c r="BP168" s="137"/>
    </row>
    <row r="169" spans="18:68" s="100" customFormat="1" x14ac:dyDescent="0.25">
      <c r="R169" s="187"/>
      <c r="S169" s="172"/>
      <c r="BP169" s="137"/>
    </row>
    <row r="170" spans="18:68" s="100" customFormat="1" x14ac:dyDescent="0.25">
      <c r="R170" s="187"/>
      <c r="S170" s="172"/>
      <c r="BP170" s="137"/>
    </row>
    <row r="171" spans="18:68" s="100" customFormat="1" x14ac:dyDescent="0.25">
      <c r="R171" s="187"/>
      <c r="S171" s="172"/>
      <c r="BP171" s="137"/>
    </row>
    <row r="172" spans="18:68" s="100" customFormat="1" x14ac:dyDescent="0.25">
      <c r="R172" s="187"/>
      <c r="S172" s="172"/>
      <c r="BP172" s="137"/>
    </row>
    <row r="173" spans="18:68" s="100" customFormat="1" x14ac:dyDescent="0.25">
      <c r="R173" s="187"/>
      <c r="S173" s="172"/>
      <c r="BP173" s="137"/>
    </row>
    <row r="174" spans="18:68" s="100" customFormat="1" x14ac:dyDescent="0.25">
      <c r="R174" s="187"/>
      <c r="S174" s="172"/>
      <c r="BP174" s="137"/>
    </row>
    <row r="175" spans="18:68" s="100" customFormat="1" x14ac:dyDescent="0.25">
      <c r="R175" s="187"/>
      <c r="S175" s="172"/>
      <c r="BP175" s="137"/>
    </row>
    <row r="176" spans="18:68" s="100" customFormat="1" x14ac:dyDescent="0.25">
      <c r="R176" s="187"/>
      <c r="S176" s="172"/>
      <c r="BP176" s="137"/>
    </row>
    <row r="177" spans="18:68" s="100" customFormat="1" x14ac:dyDescent="0.25">
      <c r="R177" s="187"/>
      <c r="S177" s="172"/>
      <c r="BP177" s="137"/>
    </row>
    <row r="178" spans="18:68" s="100" customFormat="1" x14ac:dyDescent="0.25">
      <c r="R178" s="187"/>
      <c r="S178" s="172"/>
      <c r="BP178" s="137"/>
    </row>
    <row r="179" spans="18:68" s="100" customFormat="1" x14ac:dyDescent="0.25">
      <c r="R179" s="187"/>
      <c r="S179" s="172"/>
      <c r="BP179" s="137"/>
    </row>
    <row r="180" spans="18:68" s="100" customFormat="1" x14ac:dyDescent="0.25">
      <c r="R180" s="187"/>
      <c r="S180" s="172"/>
      <c r="BP180" s="137"/>
    </row>
    <row r="181" spans="18:68" s="100" customFormat="1" x14ac:dyDescent="0.25">
      <c r="R181" s="187"/>
      <c r="S181" s="172"/>
      <c r="BP181" s="137"/>
    </row>
    <row r="182" spans="18:68" s="100" customFormat="1" x14ac:dyDescent="0.25">
      <c r="R182" s="187"/>
      <c r="S182" s="172"/>
      <c r="BP182" s="137"/>
    </row>
    <row r="183" spans="18:68" s="100" customFormat="1" x14ac:dyDescent="0.25">
      <c r="R183" s="187"/>
      <c r="S183" s="172"/>
      <c r="BP183" s="137"/>
    </row>
    <row r="184" spans="18:68" s="100" customFormat="1" x14ac:dyDescent="0.25">
      <c r="R184" s="187"/>
      <c r="S184" s="172"/>
      <c r="BP184" s="137"/>
    </row>
    <row r="185" spans="18:68" s="100" customFormat="1" x14ac:dyDescent="0.25">
      <c r="R185" s="187"/>
      <c r="S185" s="172"/>
      <c r="BP185" s="137"/>
    </row>
    <row r="186" spans="18:68" s="100" customFormat="1" x14ac:dyDescent="0.25">
      <c r="R186" s="187"/>
      <c r="S186" s="172"/>
      <c r="BP186" s="137"/>
    </row>
    <row r="187" spans="18:68" s="100" customFormat="1" x14ac:dyDescent="0.25">
      <c r="R187" s="187"/>
      <c r="S187" s="172"/>
      <c r="BP187" s="137"/>
    </row>
    <row r="188" spans="18:68" s="100" customFormat="1" x14ac:dyDescent="0.25">
      <c r="R188" s="187"/>
      <c r="S188" s="172"/>
      <c r="BP188" s="137"/>
    </row>
    <row r="189" spans="18:68" s="100" customFormat="1" x14ac:dyDescent="0.25">
      <c r="R189" s="187"/>
      <c r="S189" s="172"/>
      <c r="BP189" s="137"/>
    </row>
    <row r="190" spans="18:68" s="100" customFormat="1" x14ac:dyDescent="0.25">
      <c r="R190" s="187"/>
      <c r="S190" s="172"/>
      <c r="BP190" s="137"/>
    </row>
    <row r="191" spans="18:68" s="100" customFormat="1" x14ac:dyDescent="0.25">
      <c r="R191" s="187"/>
      <c r="S191" s="172"/>
      <c r="BP191" s="137"/>
    </row>
    <row r="192" spans="18:68" s="100" customFormat="1" x14ac:dyDescent="0.25">
      <c r="R192" s="187"/>
      <c r="S192" s="172"/>
      <c r="BP192" s="137"/>
    </row>
    <row r="193" spans="18:68" s="100" customFormat="1" x14ac:dyDescent="0.25">
      <c r="R193" s="187"/>
      <c r="S193" s="172"/>
      <c r="BP193" s="137"/>
    </row>
    <row r="194" spans="18:68" s="100" customFormat="1" x14ac:dyDescent="0.25">
      <c r="R194" s="187"/>
      <c r="S194" s="172"/>
      <c r="BP194" s="137"/>
    </row>
    <row r="195" spans="18:68" s="100" customFormat="1" x14ac:dyDescent="0.25">
      <c r="R195" s="187"/>
      <c r="S195" s="172"/>
      <c r="BP195" s="137"/>
    </row>
    <row r="196" spans="18:68" s="100" customFormat="1" x14ac:dyDescent="0.25">
      <c r="R196" s="187"/>
      <c r="S196" s="172"/>
      <c r="BP196" s="137"/>
    </row>
    <row r="197" spans="18:68" s="100" customFormat="1" x14ac:dyDescent="0.25">
      <c r="R197" s="187"/>
      <c r="S197" s="172"/>
      <c r="BP197" s="137"/>
    </row>
    <row r="198" spans="18:68" s="100" customFormat="1" x14ac:dyDescent="0.25">
      <c r="R198" s="187"/>
      <c r="S198" s="172"/>
      <c r="BP198" s="137"/>
    </row>
    <row r="199" spans="18:68" s="100" customFormat="1" x14ac:dyDescent="0.25">
      <c r="R199" s="187"/>
      <c r="S199" s="172"/>
      <c r="BP199" s="137"/>
    </row>
    <row r="200" spans="18:68" s="100" customFormat="1" x14ac:dyDescent="0.25">
      <c r="R200" s="187"/>
      <c r="S200" s="172"/>
      <c r="BP200" s="137"/>
    </row>
    <row r="201" spans="18:68" s="100" customFormat="1" x14ac:dyDescent="0.25">
      <c r="R201" s="187"/>
      <c r="S201" s="172"/>
      <c r="BP201" s="137"/>
    </row>
    <row r="202" spans="18:68" s="100" customFormat="1" x14ac:dyDescent="0.25">
      <c r="R202" s="187"/>
      <c r="S202" s="172"/>
      <c r="BP202" s="137"/>
    </row>
    <row r="203" spans="18:68" s="100" customFormat="1" x14ac:dyDescent="0.25">
      <c r="R203" s="187"/>
      <c r="S203" s="172"/>
      <c r="BP203" s="137"/>
    </row>
    <row r="204" spans="18:68" s="100" customFormat="1" x14ac:dyDescent="0.25">
      <c r="R204" s="187"/>
      <c r="S204" s="172"/>
      <c r="BP204" s="137"/>
    </row>
    <row r="205" spans="18:68" s="100" customFormat="1" x14ac:dyDescent="0.25">
      <c r="R205" s="187"/>
      <c r="S205" s="172"/>
      <c r="BP205" s="137"/>
    </row>
    <row r="206" spans="18:68" s="100" customFormat="1" x14ac:dyDescent="0.25">
      <c r="R206" s="187"/>
      <c r="S206" s="172"/>
      <c r="BP206" s="137"/>
    </row>
    <row r="207" spans="18:68" s="100" customFormat="1" x14ac:dyDescent="0.25">
      <c r="R207" s="187"/>
      <c r="S207" s="172"/>
      <c r="BP207" s="137"/>
    </row>
    <row r="208" spans="18:68" s="100" customFormat="1" x14ac:dyDescent="0.25">
      <c r="R208" s="187"/>
      <c r="S208" s="172"/>
      <c r="BP208" s="137"/>
    </row>
    <row r="209" spans="14:80" s="100" customFormat="1" x14ac:dyDescent="0.25">
      <c r="R209" s="187"/>
      <c r="S209" s="172"/>
      <c r="BP209" s="137"/>
    </row>
    <row r="210" spans="14:80" s="100" customFormat="1" x14ac:dyDescent="0.25">
      <c r="R210" s="187"/>
      <c r="S210" s="172"/>
      <c r="BP210" s="137"/>
    </row>
    <row r="211" spans="14:80" s="100" customFormat="1" x14ac:dyDescent="0.25">
      <c r="R211" s="187"/>
      <c r="S211" s="172"/>
      <c r="BP211" s="137"/>
    </row>
    <row r="212" spans="14:80" s="100" customFormat="1" x14ac:dyDescent="0.25">
      <c r="R212" s="187"/>
      <c r="S212" s="172"/>
      <c r="BP212" s="137"/>
    </row>
    <row r="213" spans="14:80" s="100" customFormat="1" x14ac:dyDescent="0.25">
      <c r="R213" s="187"/>
      <c r="S213" s="172"/>
      <c r="BP213" s="137"/>
    </row>
    <row r="214" spans="14:80" s="100" customFormat="1" x14ac:dyDescent="0.25">
      <c r="R214" s="187"/>
      <c r="S214" s="172"/>
      <c r="BP214" s="137"/>
    </row>
    <row r="215" spans="14:80" s="100" customFormat="1" x14ac:dyDescent="0.25">
      <c r="R215" s="187"/>
      <c r="S215" s="172"/>
      <c r="BP215" s="137"/>
    </row>
    <row r="216" spans="14:80" s="100" customFormat="1" x14ac:dyDescent="0.25">
      <c r="R216" s="187"/>
      <c r="S216" s="172"/>
      <c r="BP216" s="137"/>
    </row>
    <row r="217" spans="14:80" s="100" customFormat="1" x14ac:dyDescent="0.25">
      <c r="R217" s="187"/>
      <c r="S217" s="172"/>
      <c r="BP217" s="137"/>
    </row>
    <row r="218" spans="14:80" s="100" customFormat="1" x14ac:dyDescent="0.25">
      <c r="R218" s="187"/>
      <c r="S218" s="172"/>
      <c r="BP218" s="137"/>
    </row>
    <row r="219" spans="14:80" s="100" customFormat="1" x14ac:dyDescent="0.25">
      <c r="N219" s="28"/>
      <c r="O219" s="28"/>
      <c r="P219" s="28"/>
      <c r="Q219" s="28"/>
      <c r="R219" s="187"/>
      <c r="S219" s="172"/>
      <c r="T219" s="28"/>
      <c r="U219" s="28"/>
      <c r="V219" s="28"/>
      <c r="W219" s="28"/>
      <c r="X219" s="98"/>
      <c r="Y219" s="28"/>
      <c r="Z219" s="28"/>
      <c r="AA219" s="28"/>
      <c r="AB219" s="28"/>
      <c r="AC219" s="98"/>
      <c r="AD219" s="28"/>
      <c r="AE219" s="28"/>
      <c r="AF219" s="28"/>
      <c r="AG219" s="28"/>
      <c r="AH219" s="98"/>
      <c r="AI219" s="28"/>
      <c r="AJ219" s="28"/>
      <c r="AK219" s="28"/>
      <c r="AL219" s="28"/>
      <c r="AM219" s="98"/>
      <c r="AN219" s="28"/>
      <c r="AO219" s="28"/>
      <c r="AP219" s="28"/>
      <c r="AQ219" s="28"/>
      <c r="AR219" s="98"/>
      <c r="AS219" s="28"/>
      <c r="AT219" s="28"/>
      <c r="AU219" s="28"/>
      <c r="AV219" s="2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  <c r="BH219" s="28"/>
      <c r="BI219" s="28"/>
      <c r="BJ219" s="28"/>
      <c r="BK219" s="28"/>
      <c r="BL219" s="28"/>
      <c r="BM219" s="28"/>
      <c r="BN219" s="28"/>
      <c r="BO219" s="28"/>
      <c r="BP219" s="13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</row>
    <row r="220" spans="14:80" s="100" customFormat="1" x14ac:dyDescent="0.25">
      <c r="N220" s="28"/>
      <c r="O220" s="28"/>
      <c r="P220" s="28"/>
      <c r="Q220" s="28"/>
      <c r="R220" s="187"/>
      <c r="S220" s="172"/>
      <c r="T220" s="28"/>
      <c r="U220" s="28"/>
      <c r="V220" s="28"/>
      <c r="W220" s="28"/>
      <c r="X220" s="98"/>
      <c r="Y220" s="28"/>
      <c r="Z220" s="28"/>
      <c r="AA220" s="28"/>
      <c r="AB220" s="28"/>
      <c r="AC220" s="98"/>
      <c r="AD220" s="28"/>
      <c r="AE220" s="28"/>
      <c r="AF220" s="28"/>
      <c r="AG220" s="28"/>
      <c r="AH220" s="98"/>
      <c r="AI220" s="28"/>
      <c r="AJ220" s="28"/>
      <c r="AK220" s="28"/>
      <c r="AL220" s="28"/>
      <c r="AM220" s="98"/>
      <c r="AN220" s="28"/>
      <c r="AO220" s="28"/>
      <c r="AP220" s="28"/>
      <c r="AQ220" s="28"/>
      <c r="AR220" s="98"/>
      <c r="AS220" s="28"/>
      <c r="AT220" s="28"/>
      <c r="AU220" s="28"/>
      <c r="AV220" s="2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28"/>
      <c r="BI220" s="28"/>
      <c r="BJ220" s="28"/>
      <c r="BK220" s="28"/>
      <c r="BL220" s="28"/>
      <c r="BM220" s="28"/>
      <c r="BN220" s="28"/>
      <c r="BO220" s="28"/>
      <c r="BP220" s="13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</row>
    <row r="221" spans="14:80" s="100" customFormat="1" x14ac:dyDescent="0.25">
      <c r="N221" s="28"/>
      <c r="O221" s="28"/>
      <c r="P221" s="28"/>
      <c r="Q221" s="28"/>
      <c r="R221" s="187"/>
      <c r="S221" s="172"/>
      <c r="T221" s="28"/>
      <c r="U221" s="28"/>
      <c r="V221" s="28"/>
      <c r="W221" s="28"/>
      <c r="X221" s="98"/>
      <c r="Y221" s="28"/>
      <c r="Z221" s="28"/>
      <c r="AA221" s="28"/>
      <c r="AB221" s="28"/>
      <c r="AC221" s="98"/>
      <c r="AD221" s="28"/>
      <c r="AE221" s="28"/>
      <c r="AF221" s="28"/>
      <c r="AG221" s="28"/>
      <c r="AH221" s="98"/>
      <c r="AI221" s="28"/>
      <c r="AJ221" s="28"/>
      <c r="AK221" s="28"/>
      <c r="AL221" s="28"/>
      <c r="AM221" s="98"/>
      <c r="AN221" s="28"/>
      <c r="AO221" s="28"/>
      <c r="AP221" s="28"/>
      <c r="AQ221" s="28"/>
      <c r="AR221" s="98"/>
      <c r="AS221" s="28"/>
      <c r="AT221" s="28"/>
      <c r="AU221" s="28"/>
      <c r="AV221" s="2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28"/>
      <c r="BI221" s="28"/>
      <c r="BJ221" s="28"/>
      <c r="BK221" s="28"/>
      <c r="BL221" s="28"/>
      <c r="BM221" s="28"/>
      <c r="BN221" s="28"/>
      <c r="BO221" s="28"/>
      <c r="BP221" s="13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</row>
    <row r="222" spans="14:80" s="100" customFormat="1" x14ac:dyDescent="0.25">
      <c r="N222" s="28"/>
      <c r="O222" s="28"/>
      <c r="P222" s="28"/>
      <c r="Q222" s="28"/>
      <c r="R222" s="187"/>
      <c r="S222" s="172"/>
      <c r="T222" s="28"/>
      <c r="U222" s="28"/>
      <c r="V222" s="28"/>
      <c r="W222" s="28"/>
      <c r="X222" s="98"/>
      <c r="Y222" s="28"/>
      <c r="Z222" s="28"/>
      <c r="AA222" s="28"/>
      <c r="AB222" s="28"/>
      <c r="AC222" s="98"/>
      <c r="AD222" s="28"/>
      <c r="AE222" s="28"/>
      <c r="AF222" s="28"/>
      <c r="AG222" s="28"/>
      <c r="AH222" s="98"/>
      <c r="AI222" s="28"/>
      <c r="AJ222" s="28"/>
      <c r="AK222" s="28"/>
      <c r="AL222" s="28"/>
      <c r="AM222" s="98"/>
      <c r="AN222" s="28"/>
      <c r="AO222" s="28"/>
      <c r="AP222" s="28"/>
      <c r="AQ222" s="28"/>
      <c r="AR222" s="98"/>
      <c r="AS222" s="28"/>
      <c r="AT222" s="28"/>
      <c r="AU222" s="28"/>
      <c r="AV222" s="2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28"/>
      <c r="BI222" s="28"/>
      <c r="BJ222" s="28"/>
      <c r="BK222" s="28"/>
      <c r="BL222" s="28"/>
      <c r="BM222" s="28"/>
      <c r="BN222" s="28"/>
      <c r="BO222" s="28"/>
      <c r="BP222" s="13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</row>
    <row r="223" spans="14:80" s="100" customFormat="1" x14ac:dyDescent="0.25">
      <c r="N223" s="28"/>
      <c r="O223" s="28"/>
      <c r="P223" s="28"/>
      <c r="Q223" s="28"/>
      <c r="R223" s="187"/>
      <c r="S223" s="172"/>
      <c r="T223" s="28"/>
      <c r="U223" s="28"/>
      <c r="V223" s="28"/>
      <c r="W223" s="28"/>
      <c r="X223" s="98"/>
      <c r="Y223" s="28"/>
      <c r="Z223" s="28"/>
      <c r="AA223" s="28"/>
      <c r="AB223" s="28"/>
      <c r="AC223" s="98"/>
      <c r="AD223" s="28"/>
      <c r="AE223" s="28"/>
      <c r="AF223" s="28"/>
      <c r="AG223" s="28"/>
      <c r="AH223" s="98"/>
      <c r="AI223" s="28"/>
      <c r="AJ223" s="28"/>
      <c r="AK223" s="28"/>
      <c r="AL223" s="28"/>
      <c r="AM223" s="98"/>
      <c r="AN223" s="28"/>
      <c r="AO223" s="28"/>
      <c r="AP223" s="28"/>
      <c r="AQ223" s="28"/>
      <c r="AR223" s="98"/>
      <c r="AS223" s="28"/>
      <c r="AT223" s="28"/>
      <c r="AU223" s="28"/>
      <c r="AV223" s="28"/>
      <c r="AW223" s="98"/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28"/>
      <c r="BI223" s="28"/>
      <c r="BJ223" s="28"/>
      <c r="BK223" s="28"/>
      <c r="BL223" s="28"/>
      <c r="BM223" s="28"/>
      <c r="BN223" s="28"/>
      <c r="BO223" s="28"/>
      <c r="BP223" s="13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</row>
    <row r="224" spans="14:80" s="100" customFormat="1" x14ac:dyDescent="0.25">
      <c r="N224" s="28"/>
      <c r="O224" s="28"/>
      <c r="P224" s="28"/>
      <c r="Q224" s="28"/>
      <c r="R224" s="187"/>
      <c r="S224" s="172"/>
      <c r="T224" s="28"/>
      <c r="U224" s="28"/>
      <c r="V224" s="28"/>
      <c r="W224" s="28"/>
      <c r="X224" s="98"/>
      <c r="Y224" s="28"/>
      <c r="Z224" s="28"/>
      <c r="AA224" s="28"/>
      <c r="AB224" s="28"/>
      <c r="AC224" s="98"/>
      <c r="AD224" s="28"/>
      <c r="AE224" s="28"/>
      <c r="AF224" s="28"/>
      <c r="AG224" s="28"/>
      <c r="AH224" s="98"/>
      <c r="AI224" s="28"/>
      <c r="AJ224" s="28"/>
      <c r="AK224" s="28"/>
      <c r="AL224" s="28"/>
      <c r="AM224" s="98"/>
      <c r="AN224" s="28"/>
      <c r="AO224" s="28"/>
      <c r="AP224" s="28"/>
      <c r="AQ224" s="28"/>
      <c r="AR224" s="98"/>
      <c r="AS224" s="28"/>
      <c r="AT224" s="28"/>
      <c r="AU224" s="28"/>
      <c r="AV224" s="2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28"/>
      <c r="BI224" s="28"/>
      <c r="BJ224" s="28"/>
      <c r="BK224" s="28"/>
      <c r="BL224" s="28"/>
      <c r="BM224" s="28"/>
      <c r="BN224" s="28"/>
      <c r="BO224" s="28"/>
      <c r="BP224" s="13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</row>
    <row r="225" spans="14:80" s="100" customFormat="1" x14ac:dyDescent="0.25">
      <c r="N225" s="28"/>
      <c r="O225" s="28"/>
      <c r="P225" s="28"/>
      <c r="Q225" s="28"/>
      <c r="R225" s="187"/>
      <c r="S225" s="172"/>
      <c r="T225" s="28"/>
      <c r="U225" s="28"/>
      <c r="V225" s="28"/>
      <c r="W225" s="28"/>
      <c r="X225" s="98"/>
      <c r="Y225" s="28"/>
      <c r="Z225" s="28"/>
      <c r="AA225" s="28"/>
      <c r="AB225" s="28"/>
      <c r="AC225" s="98"/>
      <c r="AD225" s="28"/>
      <c r="AE225" s="28"/>
      <c r="AF225" s="28"/>
      <c r="AG225" s="28"/>
      <c r="AH225" s="98"/>
      <c r="AI225" s="28"/>
      <c r="AJ225" s="28"/>
      <c r="AK225" s="28"/>
      <c r="AL225" s="28"/>
      <c r="AM225" s="98"/>
      <c r="AN225" s="28"/>
      <c r="AO225" s="28"/>
      <c r="AP225" s="28"/>
      <c r="AQ225" s="28"/>
      <c r="AR225" s="98"/>
      <c r="AS225" s="28"/>
      <c r="AT225" s="28"/>
      <c r="AU225" s="28"/>
      <c r="AV225" s="2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28"/>
      <c r="BI225" s="28"/>
      <c r="BJ225" s="28"/>
      <c r="BK225" s="28"/>
      <c r="BL225" s="28"/>
      <c r="BM225" s="28"/>
      <c r="BN225" s="28"/>
      <c r="BO225" s="28"/>
      <c r="BP225" s="13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</row>
    <row r="226" spans="14:80" s="100" customFormat="1" x14ac:dyDescent="0.25">
      <c r="N226" s="28"/>
      <c r="O226" s="28"/>
      <c r="P226" s="28"/>
      <c r="Q226" s="28"/>
      <c r="R226" s="187"/>
      <c r="S226" s="172"/>
      <c r="T226" s="28"/>
      <c r="U226" s="28"/>
      <c r="V226" s="28"/>
      <c r="W226" s="28"/>
      <c r="X226" s="98"/>
      <c r="Y226" s="28"/>
      <c r="Z226" s="28"/>
      <c r="AA226" s="28"/>
      <c r="AB226" s="28"/>
      <c r="AC226" s="98"/>
      <c r="AD226" s="28"/>
      <c r="AE226" s="28"/>
      <c r="AF226" s="28"/>
      <c r="AG226" s="28"/>
      <c r="AH226" s="98"/>
      <c r="AI226" s="28"/>
      <c r="AJ226" s="28"/>
      <c r="AK226" s="28"/>
      <c r="AL226" s="28"/>
      <c r="AM226" s="98"/>
      <c r="AN226" s="28"/>
      <c r="AO226" s="28"/>
      <c r="AP226" s="28"/>
      <c r="AQ226" s="28"/>
      <c r="AR226" s="98"/>
      <c r="AS226" s="28"/>
      <c r="AT226" s="28"/>
      <c r="AU226" s="28"/>
      <c r="AV226" s="2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28"/>
      <c r="BI226" s="28"/>
      <c r="BJ226" s="28"/>
      <c r="BK226" s="28"/>
      <c r="BL226" s="28"/>
      <c r="BM226" s="28"/>
      <c r="BN226" s="28"/>
      <c r="BO226" s="28"/>
      <c r="BP226" s="13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</row>
    <row r="227" spans="14:80" s="100" customFormat="1" x14ac:dyDescent="0.25">
      <c r="N227" s="28"/>
      <c r="O227" s="28"/>
      <c r="P227" s="28"/>
      <c r="Q227" s="28"/>
      <c r="R227" s="187"/>
      <c r="S227" s="172"/>
      <c r="T227" s="28"/>
      <c r="U227" s="28"/>
      <c r="V227" s="28"/>
      <c r="W227" s="28"/>
      <c r="X227" s="98"/>
      <c r="Y227" s="28"/>
      <c r="Z227" s="28"/>
      <c r="AA227" s="28"/>
      <c r="AB227" s="28"/>
      <c r="AC227" s="98"/>
      <c r="AD227" s="28"/>
      <c r="AE227" s="28"/>
      <c r="AF227" s="28"/>
      <c r="AG227" s="28"/>
      <c r="AH227" s="98"/>
      <c r="AI227" s="28"/>
      <c r="AJ227" s="28"/>
      <c r="AK227" s="28"/>
      <c r="AL227" s="28"/>
      <c r="AM227" s="98"/>
      <c r="AN227" s="28"/>
      <c r="AO227" s="28"/>
      <c r="AP227" s="28"/>
      <c r="AQ227" s="28"/>
      <c r="AR227" s="98"/>
      <c r="AS227" s="28"/>
      <c r="AT227" s="28"/>
      <c r="AU227" s="28"/>
      <c r="AV227" s="2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28"/>
      <c r="BI227" s="28"/>
      <c r="BJ227" s="28"/>
      <c r="BK227" s="28"/>
      <c r="BL227" s="28"/>
      <c r="BM227" s="28"/>
      <c r="BN227" s="28"/>
      <c r="BO227" s="28"/>
      <c r="BP227" s="13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</row>
    <row r="228" spans="14:80" s="100" customFormat="1" x14ac:dyDescent="0.25">
      <c r="N228" s="28"/>
      <c r="O228" s="28"/>
      <c r="P228" s="28"/>
      <c r="Q228" s="28"/>
      <c r="R228" s="187"/>
      <c r="S228" s="172"/>
      <c r="T228" s="28"/>
      <c r="U228" s="28"/>
      <c r="V228" s="28"/>
      <c r="W228" s="28"/>
      <c r="X228" s="98"/>
      <c r="Y228" s="28"/>
      <c r="Z228" s="28"/>
      <c r="AA228" s="28"/>
      <c r="AB228" s="28"/>
      <c r="AC228" s="98"/>
      <c r="AD228" s="28"/>
      <c r="AE228" s="28"/>
      <c r="AF228" s="28"/>
      <c r="AG228" s="28"/>
      <c r="AH228" s="98"/>
      <c r="AI228" s="28"/>
      <c r="AJ228" s="28"/>
      <c r="AK228" s="28"/>
      <c r="AL228" s="28"/>
      <c r="AM228" s="98"/>
      <c r="AN228" s="28"/>
      <c r="AO228" s="28"/>
      <c r="AP228" s="28"/>
      <c r="AQ228" s="28"/>
      <c r="AR228" s="98"/>
      <c r="AS228" s="28"/>
      <c r="AT228" s="28"/>
      <c r="AU228" s="28"/>
      <c r="AV228" s="2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28"/>
      <c r="BI228" s="28"/>
      <c r="BJ228" s="28"/>
      <c r="BK228" s="28"/>
      <c r="BL228" s="28"/>
      <c r="BM228" s="28"/>
      <c r="BN228" s="28"/>
      <c r="BO228" s="28"/>
      <c r="BP228" s="13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</row>
    <row r="229" spans="14:80" s="100" customFormat="1" x14ac:dyDescent="0.25">
      <c r="N229" s="28"/>
      <c r="O229" s="28"/>
      <c r="P229" s="28"/>
      <c r="Q229" s="28"/>
      <c r="R229" s="187"/>
      <c r="S229" s="172"/>
      <c r="T229" s="28"/>
      <c r="U229" s="28"/>
      <c r="V229" s="28"/>
      <c r="W229" s="28"/>
      <c r="X229" s="98"/>
      <c r="Y229" s="28"/>
      <c r="Z229" s="28"/>
      <c r="AA229" s="28"/>
      <c r="AB229" s="28"/>
      <c r="AC229" s="98"/>
      <c r="AD229" s="28"/>
      <c r="AE229" s="28"/>
      <c r="AF229" s="28"/>
      <c r="AG229" s="28"/>
      <c r="AH229" s="98"/>
      <c r="AI229" s="28"/>
      <c r="AJ229" s="28"/>
      <c r="AK229" s="28"/>
      <c r="AL229" s="28"/>
      <c r="AM229" s="98"/>
      <c r="AN229" s="28"/>
      <c r="AO229" s="28"/>
      <c r="AP229" s="28"/>
      <c r="AQ229" s="28"/>
      <c r="AR229" s="98"/>
      <c r="AS229" s="28"/>
      <c r="AT229" s="28"/>
      <c r="AU229" s="28"/>
      <c r="AV229" s="2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28"/>
      <c r="BI229" s="28"/>
      <c r="BJ229" s="28"/>
      <c r="BK229" s="28"/>
      <c r="BL229" s="28"/>
      <c r="BM229" s="28"/>
      <c r="BN229" s="28"/>
      <c r="BO229" s="28"/>
      <c r="BP229" s="13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</row>
    <row r="230" spans="14:80" s="100" customFormat="1" x14ac:dyDescent="0.25">
      <c r="N230" s="28"/>
      <c r="O230" s="28"/>
      <c r="P230" s="28"/>
      <c r="Q230" s="28"/>
      <c r="R230" s="187"/>
      <c r="S230" s="172"/>
      <c r="T230" s="28"/>
      <c r="U230" s="28"/>
      <c r="V230" s="28"/>
      <c r="W230" s="28"/>
      <c r="X230" s="98"/>
      <c r="Y230" s="28"/>
      <c r="Z230" s="28"/>
      <c r="AA230" s="28"/>
      <c r="AB230" s="28"/>
      <c r="AC230" s="98"/>
      <c r="AD230" s="28"/>
      <c r="AE230" s="28"/>
      <c r="AF230" s="28"/>
      <c r="AG230" s="28"/>
      <c r="AH230" s="98"/>
      <c r="AI230" s="28"/>
      <c r="AJ230" s="28"/>
      <c r="AK230" s="28"/>
      <c r="AL230" s="28"/>
      <c r="AM230" s="98"/>
      <c r="AN230" s="28"/>
      <c r="AO230" s="28"/>
      <c r="AP230" s="28"/>
      <c r="AQ230" s="28"/>
      <c r="AR230" s="98"/>
      <c r="AS230" s="28"/>
      <c r="AT230" s="28"/>
      <c r="AU230" s="28"/>
      <c r="AV230" s="2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28"/>
      <c r="BI230" s="28"/>
      <c r="BJ230" s="28"/>
      <c r="BK230" s="28"/>
      <c r="BL230" s="28"/>
      <c r="BM230" s="28"/>
      <c r="BN230" s="28"/>
      <c r="BO230" s="28"/>
      <c r="BP230" s="13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</row>
    <row r="231" spans="14:80" s="100" customFormat="1" x14ac:dyDescent="0.25">
      <c r="N231" s="28"/>
      <c r="O231" s="28"/>
      <c r="P231" s="28"/>
      <c r="Q231" s="28"/>
      <c r="R231" s="187"/>
      <c r="S231" s="172"/>
      <c r="T231" s="28"/>
      <c r="U231" s="28"/>
      <c r="V231" s="28"/>
      <c r="W231" s="28"/>
      <c r="X231" s="98"/>
      <c r="Y231" s="28"/>
      <c r="Z231" s="28"/>
      <c r="AA231" s="28"/>
      <c r="AB231" s="28"/>
      <c r="AC231" s="98"/>
      <c r="AD231" s="28"/>
      <c r="AE231" s="28"/>
      <c r="AF231" s="28"/>
      <c r="AG231" s="28"/>
      <c r="AH231" s="98"/>
      <c r="AI231" s="28"/>
      <c r="AJ231" s="28"/>
      <c r="AK231" s="28"/>
      <c r="AL231" s="28"/>
      <c r="AM231" s="98"/>
      <c r="AN231" s="28"/>
      <c r="AO231" s="28"/>
      <c r="AP231" s="28"/>
      <c r="AQ231" s="28"/>
      <c r="AR231" s="98"/>
      <c r="AS231" s="28"/>
      <c r="AT231" s="28"/>
      <c r="AU231" s="28"/>
      <c r="AV231" s="2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28"/>
      <c r="BI231" s="28"/>
      <c r="BJ231" s="28"/>
      <c r="BK231" s="28"/>
      <c r="BL231" s="28"/>
      <c r="BM231" s="28"/>
      <c r="BN231" s="28"/>
      <c r="BO231" s="28"/>
      <c r="BP231" s="13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</row>
  </sheetData>
  <mergeCells count="68">
    <mergeCell ref="K82:Q82"/>
    <mergeCell ref="A68:B68"/>
    <mergeCell ref="AS69:AW69"/>
    <mergeCell ref="AX69:BB69"/>
    <mergeCell ref="A67:B67"/>
    <mergeCell ref="K77:L77"/>
    <mergeCell ref="AN69:AR69"/>
    <mergeCell ref="K79:L79"/>
    <mergeCell ref="K80:L80"/>
    <mergeCell ref="AD6:AH6"/>
    <mergeCell ref="K78:L78"/>
    <mergeCell ref="BC8:BG8"/>
    <mergeCell ref="BC69:BG69"/>
    <mergeCell ref="A71:B71"/>
    <mergeCell ref="I74:I82"/>
    <mergeCell ref="K74:Q74"/>
    <mergeCell ref="K75:Q75"/>
    <mergeCell ref="K76:Q76"/>
    <mergeCell ref="A69:B69"/>
    <mergeCell ref="T69:X69"/>
    <mergeCell ref="Y69:AC69"/>
    <mergeCell ref="AD69:AH69"/>
    <mergeCell ref="AI69:AM69"/>
    <mergeCell ref="K81:Q81"/>
    <mergeCell ref="AN8:AR8"/>
    <mergeCell ref="T7:X7"/>
    <mergeCell ref="Y7:AC7"/>
    <mergeCell ref="AD7:AH7"/>
    <mergeCell ref="AI7:AM7"/>
    <mergeCell ref="AN7:AR7"/>
    <mergeCell ref="AX8:BB8"/>
    <mergeCell ref="AD8:AH8"/>
    <mergeCell ref="A66:B66"/>
    <mergeCell ref="G5:G9"/>
    <mergeCell ref="H5:H9"/>
    <mergeCell ref="K6:M8"/>
    <mergeCell ref="O6:O9"/>
    <mergeCell ref="Q6:Q9"/>
    <mergeCell ref="AX5:BG5"/>
    <mergeCell ref="AD5:AM5"/>
    <mergeCell ref="A4:A9"/>
    <mergeCell ref="B4:B9"/>
    <mergeCell ref="E4:E9"/>
    <mergeCell ref="F4:Q4"/>
    <mergeCell ref="T4:AW4"/>
    <mergeCell ref="BC6:BG6"/>
    <mergeCell ref="AX7:BB7"/>
    <mergeCell ref="BC7:BG7"/>
    <mergeCell ref="AI6:AM6"/>
    <mergeCell ref="AN6:AR6"/>
    <mergeCell ref="AS6:AW6"/>
    <mergeCell ref="AX6:BB6"/>
    <mergeCell ref="C5:C9"/>
    <mergeCell ref="F5:F9"/>
    <mergeCell ref="I5:M5"/>
    <mergeCell ref="AN5:AW5"/>
    <mergeCell ref="I6:I9"/>
    <mergeCell ref="N5:N9"/>
    <mergeCell ref="O5:Q5"/>
    <mergeCell ref="T5:AC5"/>
    <mergeCell ref="Y6:AC6"/>
    <mergeCell ref="T8:X8"/>
    <mergeCell ref="Y8:AC8"/>
    <mergeCell ref="D4:D9"/>
    <mergeCell ref="AS8:AW8"/>
    <mergeCell ref="AS7:AW7"/>
    <mergeCell ref="T6:X6"/>
    <mergeCell ref="AI8:AM8"/>
  </mergeCells>
  <phoneticPr fontId="24" type="noConversion"/>
  <pageMargins left="0.31496062992125984" right="0.31496062992125984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ШАБЛОН 2023</vt:lpstr>
      <vt:lpstr>'ШАБЛОН 2023'!Область_печати</vt:lpstr>
    </vt:vector>
  </TitlesOfParts>
  <Company>KOLLEDG Yeisky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Users</cp:lastModifiedBy>
  <cp:lastPrinted>2023-03-28T07:59:02Z</cp:lastPrinted>
  <dcterms:created xsi:type="dcterms:W3CDTF">2022-01-17T10:37:03Z</dcterms:created>
  <dcterms:modified xsi:type="dcterms:W3CDTF">2023-11-07T13:33:51Z</dcterms:modified>
</cp:coreProperties>
</file>